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H34" i="27" l="1"/>
  <c r="H73" i="27" l="1"/>
  <c r="G73" i="27"/>
  <c r="F73" i="27"/>
  <c r="G34" i="27" l="1"/>
  <c r="F34" i="27"/>
  <c r="H67" i="27" l="1"/>
  <c r="H68" i="27" s="1"/>
  <c r="G67" i="27"/>
  <c r="G68" i="27" s="1"/>
  <c r="F67" i="27"/>
  <c r="F68" i="27" s="1"/>
  <c r="J49" i="27" l="1"/>
  <c r="H48" i="27"/>
  <c r="F48" i="27"/>
  <c r="F42" i="27"/>
  <c r="G48" i="27" l="1"/>
  <c r="H42" i="27"/>
  <c r="G42" i="27"/>
  <c r="H37" i="27" l="1"/>
  <c r="G37" i="27"/>
  <c r="F37" i="27"/>
  <c r="H63" i="27" l="1"/>
  <c r="G63" i="27"/>
  <c r="F63" i="27"/>
  <c r="H61" i="27"/>
  <c r="G61" i="27"/>
  <c r="F61" i="27"/>
  <c r="G64" i="27" l="1"/>
  <c r="G74" i="27" s="1"/>
  <c r="H64" i="27"/>
  <c r="F64" i="27"/>
  <c r="F74" i="27" s="1"/>
  <c r="J29" i="27"/>
  <c r="J74" i="27" l="1"/>
  <c r="H59" i="27" l="1"/>
  <c r="F59" i="27"/>
  <c r="G59" i="27" l="1"/>
  <c r="K74" i="27"/>
  <c r="F49" i="27" l="1"/>
  <c r="F28" i="27"/>
  <c r="F29" i="27" s="1"/>
  <c r="G28" i="27"/>
  <c r="G29" i="27" s="1"/>
  <c r="H28" i="27"/>
  <c r="H29" i="27" s="1"/>
  <c r="H70" i="27"/>
  <c r="H71" i="27" s="1"/>
  <c r="G70" i="27"/>
  <c r="G71" i="27" s="1"/>
  <c r="F70" i="27"/>
  <c r="F71" i="27" s="1"/>
  <c r="H35" i="27"/>
  <c r="H74" i="27" s="1"/>
  <c r="G35" i="27"/>
  <c r="F35" i="27"/>
  <c r="H49" i="27" l="1"/>
  <c r="G49" i="27"/>
</calcChain>
</file>

<file path=xl/sharedStrings.xml><?xml version="1.0" encoding="utf-8"?>
<sst xmlns="http://schemas.openxmlformats.org/spreadsheetml/2006/main" count="193" uniqueCount="151">
  <si>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</si>
  <si>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</si>
  <si>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</si>
  <si>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</si>
  <si>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</si>
  <si>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</si>
  <si>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</si>
  <si>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</si>
  <si>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</si>
  <si>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</si>
  <si>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</si>
  <si>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</si>
  <si>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</si>
  <si>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</si>
  <si>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</si>
  <si>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</si>
  <si>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</si>
  <si>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</si>
  <si>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</si>
  <si>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</si>
  <si>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</si>
  <si>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</si>
  <si>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</si>
  <si>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</si>
  <si>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</si>
  <si>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</si>
  <si>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</si>
  <si>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</si>
  <si>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</si>
  <si>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</si>
  <si>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</si>
  <si>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</si>
  <si>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</si>
  <si>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</si>
  <si>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</si>
  <si>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</si>
  <si>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</si>
  <si>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</si>
  <si>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</si>
  <si>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27.</t>
  </si>
  <si>
    <t>32.</t>
  </si>
  <si>
    <t>Jednostka organizacyjna realizująca zadanie lub koordynująca wykonanie zadania</t>
  </si>
  <si>
    <t>F. Inne źródła</t>
  </si>
  <si>
    <t>E. Środki Rządowego Funduszu Polski Ład</t>
  </si>
  <si>
    <t>Odszkodowania za grunty zajęte pod rozbudowę dróg powiatowych</t>
  </si>
  <si>
    <t>6050/6370</t>
  </si>
  <si>
    <t>Budowa Hospicjum stacjonarnego - GOŚCINIEC KRÓLOWEJ APOSTOŁÓW</t>
  </si>
  <si>
    <t>Ogółem dz. 851</t>
  </si>
  <si>
    <t>Kompleksowa modernizacja głównego budynku Zespołu Szkół im. J. Śniadeckiego w Pionkach, z dostosowaniem do potrzeb osób niepełnosprawnych</t>
  </si>
  <si>
    <t>26.</t>
  </si>
  <si>
    <t>28.</t>
  </si>
  <si>
    <t>29.</t>
  </si>
  <si>
    <t>30.</t>
  </si>
  <si>
    <t>31.</t>
  </si>
  <si>
    <t>33.</t>
  </si>
  <si>
    <t>36.</t>
  </si>
  <si>
    <t>34.</t>
  </si>
  <si>
    <t>35.</t>
  </si>
  <si>
    <t>38.</t>
  </si>
  <si>
    <t>39.</t>
  </si>
  <si>
    <t>40.</t>
  </si>
  <si>
    <t>Zadania inwestycyjne w 2024 r.</t>
  </si>
  <si>
    <r>
      <t xml:space="preserve">rok budżetowy 2024 </t>
    </r>
    <r>
      <rPr>
        <b/>
        <sz val="10"/>
        <rFont val="Arial CE"/>
        <charset val="238"/>
      </rPr>
      <t>(8+9+10+11)</t>
    </r>
  </si>
  <si>
    <t>Przebudowa drogi powiatowej nr 3524W Jedlnia Letnisko-Czarna - gmina Jedlnia Letnisko, Pionki</t>
  </si>
  <si>
    <t xml:space="preserve">C. Środki Rządowego Funduszu Rozwoju Dróg </t>
  </si>
  <si>
    <t>E. 4.752.000,00</t>
  </si>
  <si>
    <t>Budowa obiektu mostowego na rzece Iłżance wraz z budową drogi powiatowej nr 3554W gr. woj.-Seredzice-Iłża - gmina Iłża</t>
  </si>
  <si>
    <t>Rozbudowa drogi powiatowej nr 3560W Ruda Wielka-Dąbrówka Warszawska - gmina Wierzbica</t>
  </si>
  <si>
    <t>Rozbudowa drogi powiatowej nr 3565W Wolanów-Kończyce - gmina Wolanów</t>
  </si>
  <si>
    <t>Modernizacja elewacji budynku B Starostwa Powiatowego w Radomiu wraz z przebudową schodów</t>
  </si>
  <si>
    <t>Modernizacja klatek ewakuacyjnych w budynku Starostwa Powiatowego w Radomiu przy ul. Mazowieckiego 7</t>
  </si>
  <si>
    <t>Rozbudowa drogi powiatowej nr 1115W Przytyk-Kożuchów - do drogi krajowej nr 48 - gmina Przytyk</t>
  </si>
  <si>
    <t>Rozbudowa drogi powiatowej nr 3336W Wieniawa-Przytyk-Jedlińsk od drogi gminnej nr 350913W do granicy powiatu - gmina Przytyk</t>
  </si>
  <si>
    <t>Rozbudowa drogi powiatowej nr 3523W Jedlnia-Sokoły-Pionki - gmina Pionki</t>
  </si>
  <si>
    <t>Rozbudowa drogi powiatowej nr 3533W Kłonówek-Rawica - gmina Skaryszew, Gózd</t>
  </si>
  <si>
    <t>Rozbudowa drogi powiatowej nr 3539W Radom-Gębarzów-Polany - gmina Kowala, Skaryszew, Wierzbica</t>
  </si>
  <si>
    <t>Rozbudowa drogi powiatowej nr 3570W Zakrzew-Wolanów-Augustów - gmina Wolanów, Zakrzew</t>
  </si>
  <si>
    <t>12.</t>
  </si>
  <si>
    <t>13.</t>
  </si>
  <si>
    <t>14.</t>
  </si>
  <si>
    <t>15.</t>
  </si>
  <si>
    <t>16.</t>
  </si>
  <si>
    <t>Przebudowa drogi powiatowej (byłej drogi krajowej nr 9) polegająca na budowie chodnika - gmina Iłża</t>
  </si>
  <si>
    <t>17.</t>
  </si>
  <si>
    <t>18.</t>
  </si>
  <si>
    <t>19.</t>
  </si>
  <si>
    <t>Dostosowanie budynku Starostwa Powiatowego w Radomiu do wykonania wejścia zewnętrznego do istniejącej windy</t>
  </si>
  <si>
    <t>Przebudowa Oddziału Chorób Wewnętrznych w SPZZOZ - Szpital w Iłży</t>
  </si>
  <si>
    <t>Przebudowa i modernizacja apteki Szpitala przy ul. Danuty Siedzikówny "Inki" 4 w Iłży</t>
  </si>
  <si>
    <t>Adaptacja pomieszczeń w pawilonie zachowawczym na potrzeby instalacji rezonansu magnetycznego w SPZZOZ w Pionkach</t>
  </si>
  <si>
    <t>Zakup Videogastroskopu z torem wizyjnym dla pracowni Endoskopowej w SPZZOZ w Pionkach</t>
  </si>
  <si>
    <t>Zakup tomografu optycznego dla Poradni Okulistycznej w SPZZOZ w Pionkach</t>
  </si>
  <si>
    <t>Zakup aparatu USG do wykonywania badań echo serca dla Poradni Kardiologicznej w SPZZOZ w Pionkach</t>
  </si>
  <si>
    <t>Zakup zestawu do wykonywania prób wysiłkowych dla Poradni Kardiologicznej w SPZZOZ w Pionkach</t>
  </si>
  <si>
    <t>E. 1.000.000,00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</si>
  <si>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</si>
  <si>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</si>
  <si>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</si>
  <si>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</si>
  <si>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DPS Krzyżanowice dostępny dla wszystkich</t>
  </si>
  <si>
    <t>Ogółem wydatki inwestycyjne dz. 852</t>
  </si>
  <si>
    <t>Ogółem wydatki na zakupy inwestycyjne dz. 852</t>
  </si>
  <si>
    <t>Ogółem dz. 852</t>
  </si>
  <si>
    <t>Dostosowanie budynku PUP w Radomiu dla potrzeb osób niepełnosprawnych</t>
  </si>
  <si>
    <t>Ogółem wydatki inwestycyjne dz. 853</t>
  </si>
  <si>
    <t>Dostawa i montaż klimatyzatorów</t>
  </si>
  <si>
    <t>PCOM w Krzyżanowicach</t>
  </si>
  <si>
    <t>Ogółem dz. 853</t>
  </si>
  <si>
    <t>Ogółem dz. 754</t>
  </si>
  <si>
    <t>Rozbudowa drogi powiatowej nr 3564W Radom-Augustów-Kowala-Parznice polegająca na budowie chodnika odcinek od m. Kosów do m. Augustów - gmina Kowala</t>
  </si>
  <si>
    <t>20.</t>
  </si>
  <si>
    <t>Adaptacja wewnętrznej sali gimnastycznej na aulę wykładową - III etap</t>
  </si>
  <si>
    <t>Zespół Szkół w Pionkach</t>
  </si>
  <si>
    <t>Przebudowa łazienki dla personelu</t>
  </si>
  <si>
    <t>CKZiU w Pionkach</t>
  </si>
  <si>
    <t>Zakup samochodu osobowego powyżej 9 osób do przewozu młodzieży szkolnej</t>
  </si>
  <si>
    <t>E. 3.168.000,00</t>
  </si>
  <si>
    <t>Utworzenie i funkcjonowanie Branżowego Centrum Umiejętności w Pionkach</t>
  </si>
  <si>
    <t>21.</t>
  </si>
  <si>
    <t>22.</t>
  </si>
  <si>
    <t>23.</t>
  </si>
  <si>
    <t>24.</t>
  </si>
  <si>
    <t>25.</t>
  </si>
  <si>
    <t>41.</t>
  </si>
  <si>
    <t>42.</t>
  </si>
  <si>
    <t>43.</t>
  </si>
  <si>
    <t>44.</t>
  </si>
  <si>
    <t>Zakup wyposażenia do głównego budynku Zespołu Szkół im. J. Śniadeckiego w Pionkach, z dostosowaniem do potrzeb osób niepełnosprawnych</t>
  </si>
  <si>
    <t>F.  2.201.059,05</t>
  </si>
  <si>
    <t>F. 7.514.786,39</t>
  </si>
  <si>
    <t>Budowa sali sportowej przy Liceum Ogólnokształcącym w Iłży wraz z łącznikiem oraz modernizacją kotłowni</t>
  </si>
  <si>
    <t>Zakup autobusu do przewozu osób z niepełnosprawnością - Mieszkańców Domu Pomocy Społecznej w Krzyżanowicach</t>
  </si>
  <si>
    <t>Modernizacja pomieszczeń Oddziału Ginekologiczno - Położniczego z Opieką nad Noworodkiem w SPZZOZ - Szpital w Iłży</t>
  </si>
  <si>
    <t>Rozbudowa drogi powiatowej nr 3518W Wola Goryńska-Stare Mąkosy-Jedlnia, od m. Zadobrze do drogi woj. 737 - gmina Pionki</t>
  </si>
  <si>
    <t xml:space="preserve">B. 1.484.849,00                                                                                 </t>
  </si>
  <si>
    <t>PUP Radom</t>
  </si>
  <si>
    <t>Rozbudowa drogi powiatowej nr 1715W Brzóza-Radom polegająca na budowie chodnika na odcinku Mąkosy Nowe do Lewaszówki - gmina Jastrzębia</t>
  </si>
  <si>
    <t>Rozbudowa drogi powiatowej nr 3570W Zakrzew-Wolanów-Augustów od drogi krajowej nr 12 do granicy gminy Wolanów - gmina Wolanów</t>
  </si>
  <si>
    <t>37.</t>
  </si>
  <si>
    <t>45.</t>
  </si>
  <si>
    <t>Przebudowa drogi powiatowej nr 3553W gr. woj. - Jasieniec Iłżecki Górny-Pastwiska polegająca na budowie chodnika w m. Nowy Jasieniec Iłżecki - gmina Iłża</t>
  </si>
  <si>
    <t>Zakup samochodu osobowego typu SUV w wersji oznakowanej dla Komendy Miejskiej Policji w Radomiu na potrzeby Posterunku Policji w Goździe</t>
  </si>
  <si>
    <t>Zakup samochodu osobowego powyżej 9 osób do przewozu dzieci i młodzieży z niepełnosprawnością</t>
  </si>
  <si>
    <t>Przebudowa drogi powiatowej nr 3508W Radom-Dąbrówka Podłężna polegająca na budowie chodnika - gmina Zakrzew</t>
  </si>
  <si>
    <t>B. 1.340.582,00       C. 7.597.035,53</t>
  </si>
  <si>
    <t>C. 1.680.579,01</t>
  </si>
  <si>
    <t>Dostosowanie budynków Starostwa Powiatowego w Radomiu w celu likwidacji barier architektonicznych i informacyjno-komunikacyjnych</t>
  </si>
  <si>
    <t>Ogółem dz. 921</t>
  </si>
  <si>
    <t>46.</t>
  </si>
  <si>
    <t>47.</t>
  </si>
  <si>
    <t>Konserwacja polichromii w prezbiterium kościoła pw. Wniebowzięcia NMP w Iłży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</si>
</sst>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" fontId="11" fillId="0" borderId="7" xfId="0" applyNumberFormat="1" applyFont="1" applyBorder="1" applyAlignment="1"/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vertical="center" wrapText="1"/>
    </xf>
    <xf numFmtId="43" fontId="13" fillId="0" borderId="2" xfId="0" applyNumberFormat="1" applyFont="1" applyBorder="1" applyAlignment="1">
      <alignment vertical="center"/>
    </xf>
    <xf numFmtId="43" fontId="13" fillId="0" borderId="2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3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horizontal="right" wrapText="1"/>
    </xf>
    <xf numFmtId="0" fontId="0" fillId="0" borderId="27" xfId="0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5" fillId="0" borderId="16" xfId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3" fontId="15" fillId="0" borderId="16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0" fontId="15" fillId="0" borderId="16" xfId="0" applyFont="1" applyBorder="1" applyAlignment="1">
      <alignment vertical="center"/>
    </xf>
    <xf numFmtId="43" fontId="5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" fontId="11" fillId="0" borderId="16" xfId="0" applyNumberFormat="1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3" fontId="5" fillId="0" borderId="28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3" fontId="0" fillId="0" borderId="2" xfId="0" applyNumberFormat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4" fontId="15" fillId="0" borderId="2" xfId="0" applyNumberFormat="1" applyFont="1" applyBorder="1" applyAlignment="1">
      <alignment vertical="center"/>
    </xf>
    <xf numFmtId="43" fontId="15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43" fontId="5" fillId="0" borderId="7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3" fontId="11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right" vertical="center" wrapText="1"/>
    </xf>
    <xf numFmtId="43" fontId="5" fillId="0" borderId="33" xfId="0" applyNumberFormat="1" applyFont="1" applyBorder="1" applyAlignment="1">
      <alignment vertical="center"/>
    </xf>
    <xf numFmtId="43" fontId="11" fillId="0" borderId="33" xfId="0" applyNumberFormat="1" applyFont="1" applyBorder="1" applyAlignment="1">
      <alignment vertical="center"/>
    </xf>
    <xf numFmtId="43" fontId="11" fillId="0" borderId="33" xfId="1" applyFont="1" applyBorder="1" applyAlignment="1">
      <alignment vertical="center"/>
    </xf>
    <xf numFmtId="0" fontId="0" fillId="0" borderId="3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43" fontId="0" fillId="0" borderId="36" xfId="0" applyNumberFormat="1" applyFont="1" applyBorder="1" applyAlignment="1">
      <alignment vertical="center"/>
    </xf>
    <xf numFmtId="43" fontId="15" fillId="0" borderId="36" xfId="1" applyFont="1" applyBorder="1" applyAlignment="1">
      <alignment vertical="center"/>
    </xf>
    <xf numFmtId="43" fontId="1" fillId="0" borderId="36" xfId="1" applyFont="1" applyBorder="1" applyAlignment="1">
      <alignment vertical="center"/>
    </xf>
    <xf numFmtId="43" fontId="15" fillId="0" borderId="36" xfId="0" applyNumberFormat="1" applyFont="1" applyBorder="1" applyAlignment="1">
      <alignment vertical="center"/>
    </xf>
    <xf numFmtId="0" fontId="0" fillId="0" borderId="37" xfId="0" applyFont="1" applyBorder="1" applyAlignment="1">
      <alignment horizontal="center" vertical="center" wrapText="1"/>
    </xf>
    <xf numFmtId="43" fontId="1" fillId="0" borderId="2" xfId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43" fontId="11" fillId="0" borderId="6" xfId="0" applyNumberFormat="1" applyFont="1" applyBorder="1" applyAlignment="1">
      <alignment horizontal="center" vertical="center"/>
    </xf>
    <xf numFmtId="43" fontId="11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4"/>
  <sheetViews>
    <sheetView tabSelected="1" topLeftCell="A36" workbookViewId="0">
      <selection activeCell="M80" sqref="M80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199" t="s">
        <v>61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200" t="s">
        <v>12</v>
      </c>
      <c r="B3" s="202" t="s">
        <v>4</v>
      </c>
      <c r="C3" s="202" t="s">
        <v>10</v>
      </c>
      <c r="D3" s="202" t="s">
        <v>19</v>
      </c>
      <c r="E3" s="204" t="s">
        <v>21</v>
      </c>
      <c r="F3" s="204" t="s">
        <v>18</v>
      </c>
      <c r="G3" s="204" t="s">
        <v>15</v>
      </c>
      <c r="H3" s="204"/>
      <c r="I3" s="204"/>
      <c r="J3" s="204"/>
      <c r="K3" s="204"/>
      <c r="L3" s="206" t="s">
        <v>41</v>
      </c>
    </row>
    <row r="4" spans="1:37" s="6" customFormat="1" ht="20.100000000000001" customHeight="1" x14ac:dyDescent="0.2">
      <c r="A4" s="201"/>
      <c r="B4" s="203"/>
      <c r="C4" s="203"/>
      <c r="D4" s="203"/>
      <c r="E4" s="205"/>
      <c r="F4" s="205"/>
      <c r="G4" s="205" t="s">
        <v>62</v>
      </c>
      <c r="H4" s="205" t="s">
        <v>23</v>
      </c>
      <c r="I4" s="205"/>
      <c r="J4" s="205"/>
      <c r="K4" s="205"/>
      <c r="L4" s="207"/>
    </row>
    <row r="5" spans="1:37" s="6" customFormat="1" ht="29.25" customHeight="1" x14ac:dyDescent="0.2">
      <c r="A5" s="201"/>
      <c r="B5" s="203"/>
      <c r="C5" s="203"/>
      <c r="D5" s="203"/>
      <c r="E5" s="205"/>
      <c r="F5" s="205"/>
      <c r="G5" s="205"/>
      <c r="H5" s="205" t="s">
        <v>20</v>
      </c>
      <c r="I5" s="205" t="s">
        <v>16</v>
      </c>
      <c r="J5" s="205" t="s">
        <v>22</v>
      </c>
      <c r="K5" s="205" t="s">
        <v>17</v>
      </c>
      <c r="L5" s="207"/>
    </row>
    <row r="6" spans="1:37" s="6" customFormat="1" ht="20.100000000000001" customHeight="1" x14ac:dyDescent="0.2">
      <c r="A6" s="201"/>
      <c r="B6" s="203"/>
      <c r="C6" s="203"/>
      <c r="D6" s="203"/>
      <c r="E6" s="205"/>
      <c r="F6" s="205"/>
      <c r="G6" s="205"/>
      <c r="H6" s="205"/>
      <c r="I6" s="205"/>
      <c r="J6" s="205"/>
      <c r="K6" s="205"/>
      <c r="L6" s="207"/>
    </row>
    <row r="7" spans="1:37" s="6" customFormat="1" ht="20.100000000000001" customHeight="1" x14ac:dyDescent="0.2">
      <c r="A7" s="201"/>
      <c r="B7" s="203"/>
      <c r="C7" s="203"/>
      <c r="D7" s="203"/>
      <c r="E7" s="205"/>
      <c r="F7" s="205"/>
      <c r="G7" s="205"/>
      <c r="H7" s="205"/>
      <c r="I7" s="205"/>
      <c r="J7" s="205"/>
      <c r="K7" s="205"/>
      <c r="L7" s="207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45.75" customHeight="1" x14ac:dyDescent="0.2">
      <c r="A9" s="85" t="s">
        <v>5</v>
      </c>
      <c r="B9" s="86">
        <v>600</v>
      </c>
      <c r="C9" s="86">
        <v>60014</v>
      </c>
      <c r="D9" s="86">
        <v>6050</v>
      </c>
      <c r="E9" s="83" t="s">
        <v>71</v>
      </c>
      <c r="F9" s="84">
        <v>15547395.27</v>
      </c>
      <c r="G9" s="64">
        <v>1200000</v>
      </c>
      <c r="H9" s="65">
        <v>1200000</v>
      </c>
      <c r="I9" s="37"/>
      <c r="J9" s="38"/>
      <c r="K9" s="37"/>
      <c r="L9" s="29" t="s">
        <v>27</v>
      </c>
      <c r="M9" s="14"/>
      <c r="N9" s="10"/>
      <c r="O9" s="19"/>
      <c r="P9" s="19"/>
      <c r="Q9" s="19"/>
      <c r="R9" s="19"/>
      <c r="S9" s="20"/>
      <c r="T9" s="11"/>
      <c r="U9" s="11"/>
      <c r="V9" s="21"/>
      <c r="W9" s="21"/>
      <c r="X9" s="22"/>
      <c r="Y9" s="11"/>
      <c r="Z9" s="2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54" customHeight="1" x14ac:dyDescent="0.2">
      <c r="A10" s="178" t="s">
        <v>6</v>
      </c>
      <c r="B10" s="172">
        <v>600</v>
      </c>
      <c r="C10" s="172">
        <v>60014</v>
      </c>
      <c r="D10" s="172">
        <v>6050</v>
      </c>
      <c r="E10" s="173" t="s">
        <v>136</v>
      </c>
      <c r="F10" s="176">
        <v>200000</v>
      </c>
      <c r="G10" s="64">
        <v>100000</v>
      </c>
      <c r="H10" s="177">
        <v>100000</v>
      </c>
      <c r="I10" s="174"/>
      <c r="J10" s="38"/>
      <c r="K10" s="174"/>
      <c r="L10" s="175" t="s">
        <v>27</v>
      </c>
      <c r="M10" s="14"/>
      <c r="N10" s="10"/>
      <c r="O10" s="19"/>
      <c r="P10" s="19"/>
      <c r="Q10" s="19"/>
      <c r="R10" s="19"/>
      <c r="S10" s="20"/>
      <c r="T10" s="11"/>
      <c r="U10" s="11"/>
      <c r="V10" s="21"/>
      <c r="W10" s="21"/>
      <c r="X10" s="22"/>
      <c r="Y10" s="11"/>
      <c r="Z10" s="2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48.75" customHeight="1" x14ac:dyDescent="0.2">
      <c r="A11" s="87" t="s">
        <v>7</v>
      </c>
      <c r="B11" s="88">
        <v>600</v>
      </c>
      <c r="C11" s="89">
        <v>60014</v>
      </c>
      <c r="D11" s="88">
        <v>6050</v>
      </c>
      <c r="E11" s="90" t="s">
        <v>72</v>
      </c>
      <c r="F11" s="91">
        <v>200000</v>
      </c>
      <c r="G11" s="64">
        <v>80000</v>
      </c>
      <c r="H11" s="66">
        <v>80000</v>
      </c>
      <c r="I11" s="35"/>
      <c r="J11" s="36"/>
      <c r="K11" s="34"/>
      <c r="L11" s="15" t="s">
        <v>27</v>
      </c>
      <c r="M11" s="14"/>
      <c r="N11" s="10"/>
    </row>
    <row r="12" spans="1:37" ht="56.25" customHeight="1" x14ac:dyDescent="0.2">
      <c r="A12" s="85" t="s">
        <v>3</v>
      </c>
      <c r="B12" s="86">
        <v>600</v>
      </c>
      <c r="C12" s="86">
        <v>60014</v>
      </c>
      <c r="D12" s="86">
        <v>6050</v>
      </c>
      <c r="E12" s="93" t="s">
        <v>143</v>
      </c>
      <c r="F12" s="99">
        <v>3377606.02</v>
      </c>
      <c r="G12" s="67">
        <v>1832579.01</v>
      </c>
      <c r="H12" s="92">
        <v>152000</v>
      </c>
      <c r="I12" s="40"/>
      <c r="J12" s="183" t="s">
        <v>145</v>
      </c>
      <c r="K12" s="39"/>
      <c r="L12" s="24" t="s">
        <v>27</v>
      </c>
      <c r="M12" s="14"/>
      <c r="N12" s="10"/>
    </row>
    <row r="13" spans="1:37" ht="48.75" customHeight="1" x14ac:dyDescent="0.2">
      <c r="A13" s="87" t="s">
        <v>8</v>
      </c>
      <c r="B13" s="88">
        <v>600</v>
      </c>
      <c r="C13" s="89">
        <v>60014</v>
      </c>
      <c r="D13" s="89">
        <v>6050</v>
      </c>
      <c r="E13" s="90" t="s">
        <v>133</v>
      </c>
      <c r="F13" s="91">
        <v>1200000</v>
      </c>
      <c r="G13" s="69">
        <v>100000</v>
      </c>
      <c r="H13" s="66">
        <v>100000</v>
      </c>
      <c r="I13" s="35"/>
      <c r="J13" s="68"/>
      <c r="K13" s="34"/>
      <c r="L13" s="15" t="s">
        <v>27</v>
      </c>
      <c r="M13" s="14"/>
      <c r="N13" s="10"/>
    </row>
    <row r="14" spans="1:37" ht="35.25" customHeight="1" x14ac:dyDescent="0.2">
      <c r="A14" s="98" t="s">
        <v>9</v>
      </c>
      <c r="B14" s="79">
        <v>600</v>
      </c>
      <c r="C14" s="94">
        <v>60014</v>
      </c>
      <c r="D14" s="79">
        <v>6050</v>
      </c>
      <c r="E14" s="90" t="s">
        <v>73</v>
      </c>
      <c r="F14" s="77">
        <v>300000</v>
      </c>
      <c r="G14" s="70">
        <v>150000</v>
      </c>
      <c r="H14" s="71">
        <v>150000</v>
      </c>
      <c r="I14" s="42"/>
      <c r="J14" s="43"/>
      <c r="K14" s="41"/>
      <c r="L14" s="26" t="s">
        <v>27</v>
      </c>
      <c r="M14" s="14"/>
      <c r="N14" s="10"/>
    </row>
    <row r="15" spans="1:37" ht="44.25" customHeight="1" x14ac:dyDescent="0.2">
      <c r="A15" s="87" t="s">
        <v>25</v>
      </c>
      <c r="B15" s="88">
        <v>600</v>
      </c>
      <c r="C15" s="88">
        <v>60014</v>
      </c>
      <c r="D15" s="88">
        <v>6050</v>
      </c>
      <c r="E15" s="90" t="s">
        <v>63</v>
      </c>
      <c r="F15" s="91">
        <v>7894086.21</v>
      </c>
      <c r="G15" s="69">
        <v>1720000</v>
      </c>
      <c r="H15" s="66">
        <v>1720000</v>
      </c>
      <c r="I15" s="35"/>
      <c r="J15" s="36"/>
      <c r="K15" s="34"/>
      <c r="L15" s="15" t="s">
        <v>27</v>
      </c>
      <c r="M15" s="14"/>
      <c r="N15" s="10"/>
    </row>
    <row r="16" spans="1:37" ht="33" customHeight="1" x14ac:dyDescent="0.2">
      <c r="A16" s="87" t="s">
        <v>26</v>
      </c>
      <c r="B16" s="88">
        <v>600</v>
      </c>
      <c r="C16" s="88">
        <v>60014</v>
      </c>
      <c r="D16" s="88">
        <v>6050</v>
      </c>
      <c r="E16" s="90" t="s">
        <v>74</v>
      </c>
      <c r="F16" s="91">
        <v>350000</v>
      </c>
      <c r="G16" s="91">
        <v>150000</v>
      </c>
      <c r="H16" s="66">
        <v>150000</v>
      </c>
      <c r="I16" s="35"/>
      <c r="J16" s="72"/>
      <c r="K16" s="34"/>
      <c r="L16" s="15" t="s">
        <v>27</v>
      </c>
      <c r="M16" s="14"/>
      <c r="N16" s="10"/>
    </row>
    <row r="17" spans="1:14" ht="25.5" customHeight="1" x14ac:dyDescent="0.2">
      <c r="A17" s="249" t="s">
        <v>0</v>
      </c>
      <c r="B17" s="222">
        <v>600</v>
      </c>
      <c r="C17" s="222">
        <v>60014</v>
      </c>
      <c r="D17" s="224" t="s">
        <v>45</v>
      </c>
      <c r="E17" s="226" t="s">
        <v>75</v>
      </c>
      <c r="F17" s="240">
        <v>19978819</v>
      </c>
      <c r="G17" s="242">
        <v>7556849</v>
      </c>
      <c r="H17" s="242">
        <v>1320000</v>
      </c>
      <c r="I17" s="231"/>
      <c r="J17" s="166" t="s">
        <v>134</v>
      </c>
      <c r="K17" s="39"/>
      <c r="L17" s="233" t="s">
        <v>27</v>
      </c>
      <c r="M17" s="14"/>
      <c r="N17" s="10"/>
    </row>
    <row r="18" spans="1:14" ht="21" customHeight="1" x14ac:dyDescent="0.2">
      <c r="A18" s="250"/>
      <c r="B18" s="223"/>
      <c r="C18" s="223"/>
      <c r="D18" s="225"/>
      <c r="E18" s="227"/>
      <c r="F18" s="241"/>
      <c r="G18" s="243"/>
      <c r="H18" s="243"/>
      <c r="I18" s="232"/>
      <c r="J18" s="95" t="s">
        <v>65</v>
      </c>
      <c r="K18" s="41"/>
      <c r="L18" s="234"/>
      <c r="M18" s="14"/>
      <c r="N18" s="10"/>
    </row>
    <row r="19" spans="1:14" ht="58.5" customHeight="1" x14ac:dyDescent="0.2">
      <c r="A19" s="87" t="s">
        <v>1</v>
      </c>
      <c r="B19" s="88">
        <v>600</v>
      </c>
      <c r="C19" s="88">
        <v>60014</v>
      </c>
      <c r="D19" s="88">
        <v>6050</v>
      </c>
      <c r="E19" s="90" t="s">
        <v>140</v>
      </c>
      <c r="F19" s="91">
        <v>700000</v>
      </c>
      <c r="G19" s="69">
        <v>100000</v>
      </c>
      <c r="H19" s="66">
        <v>100000</v>
      </c>
      <c r="I19" s="35"/>
      <c r="J19" s="36"/>
      <c r="K19" s="34"/>
      <c r="L19" s="15" t="s">
        <v>27</v>
      </c>
      <c r="M19" s="14"/>
      <c r="N19" s="10"/>
    </row>
    <row r="20" spans="1:14" ht="46.5" customHeight="1" x14ac:dyDescent="0.2">
      <c r="A20" s="87" t="s">
        <v>2</v>
      </c>
      <c r="B20" s="88">
        <v>600</v>
      </c>
      <c r="C20" s="88">
        <v>60014</v>
      </c>
      <c r="D20" s="88">
        <v>6050</v>
      </c>
      <c r="E20" s="90" t="s">
        <v>66</v>
      </c>
      <c r="F20" s="91">
        <v>5204180</v>
      </c>
      <c r="G20" s="69">
        <v>5000000</v>
      </c>
      <c r="H20" s="66">
        <v>5000000</v>
      </c>
      <c r="I20" s="35"/>
      <c r="J20" s="36"/>
      <c r="K20" s="34"/>
      <c r="L20" s="15" t="s">
        <v>27</v>
      </c>
      <c r="M20" s="14"/>
      <c r="N20" s="10"/>
    </row>
    <row r="21" spans="1:14" ht="42" customHeight="1" x14ac:dyDescent="0.2">
      <c r="A21" s="87" t="s">
        <v>77</v>
      </c>
      <c r="B21" s="88">
        <v>600</v>
      </c>
      <c r="C21" s="88">
        <v>60014</v>
      </c>
      <c r="D21" s="88">
        <v>6050</v>
      </c>
      <c r="E21" s="90" t="s">
        <v>67</v>
      </c>
      <c r="F21" s="91">
        <v>11388878.35</v>
      </c>
      <c r="G21" s="69">
        <v>3000000</v>
      </c>
      <c r="H21" s="66">
        <v>3000000</v>
      </c>
      <c r="I21" s="35"/>
      <c r="J21" s="36"/>
      <c r="K21" s="34"/>
      <c r="L21" s="15" t="s">
        <v>27</v>
      </c>
      <c r="M21" s="14"/>
      <c r="N21" s="10"/>
    </row>
    <row r="22" spans="1:14" ht="61.5" customHeight="1" x14ac:dyDescent="0.2">
      <c r="A22" s="87" t="s">
        <v>78</v>
      </c>
      <c r="B22" s="88">
        <v>600</v>
      </c>
      <c r="C22" s="88">
        <v>60014</v>
      </c>
      <c r="D22" s="88">
        <v>6050</v>
      </c>
      <c r="E22" s="90" t="s">
        <v>109</v>
      </c>
      <c r="F22" s="91">
        <v>847000</v>
      </c>
      <c r="G22" s="69">
        <v>708000</v>
      </c>
      <c r="H22" s="66">
        <v>708000</v>
      </c>
      <c r="I22" s="35"/>
      <c r="J22" s="36"/>
      <c r="K22" s="34"/>
      <c r="L22" s="15" t="s">
        <v>27</v>
      </c>
      <c r="M22" s="14"/>
      <c r="N22" s="10"/>
    </row>
    <row r="23" spans="1:14" ht="34.5" customHeight="1" x14ac:dyDescent="0.2">
      <c r="A23" s="87" t="s">
        <v>79</v>
      </c>
      <c r="B23" s="88">
        <v>600</v>
      </c>
      <c r="C23" s="88">
        <v>60014</v>
      </c>
      <c r="D23" s="88">
        <v>6050</v>
      </c>
      <c r="E23" s="90" t="s">
        <v>68</v>
      </c>
      <c r="F23" s="91">
        <v>2476107.9300000002</v>
      </c>
      <c r="G23" s="69">
        <v>100000</v>
      </c>
      <c r="H23" s="66">
        <v>100000</v>
      </c>
      <c r="I23" s="35"/>
      <c r="J23" s="36"/>
      <c r="K23" s="34"/>
      <c r="L23" s="15" t="s">
        <v>27</v>
      </c>
      <c r="M23" s="14"/>
      <c r="N23" s="10"/>
    </row>
    <row r="24" spans="1:14" ht="48.75" customHeight="1" x14ac:dyDescent="0.2">
      <c r="A24" s="87" t="s">
        <v>80</v>
      </c>
      <c r="B24" s="88">
        <v>600</v>
      </c>
      <c r="C24" s="88">
        <v>60014</v>
      </c>
      <c r="D24" s="88">
        <v>6050</v>
      </c>
      <c r="E24" s="90" t="s">
        <v>137</v>
      </c>
      <c r="F24" s="91">
        <v>280000</v>
      </c>
      <c r="G24" s="69">
        <v>180000</v>
      </c>
      <c r="H24" s="66">
        <v>180000</v>
      </c>
      <c r="I24" s="35"/>
      <c r="J24" s="36"/>
      <c r="K24" s="34"/>
      <c r="L24" s="15" t="s">
        <v>27</v>
      </c>
      <c r="M24" s="14"/>
      <c r="N24" s="10"/>
    </row>
    <row r="25" spans="1:14" ht="35.25" customHeight="1" x14ac:dyDescent="0.2">
      <c r="A25" s="87" t="s">
        <v>81</v>
      </c>
      <c r="B25" s="88">
        <v>600</v>
      </c>
      <c r="C25" s="88">
        <v>60014</v>
      </c>
      <c r="D25" s="88">
        <v>6050</v>
      </c>
      <c r="E25" s="90" t="s">
        <v>76</v>
      </c>
      <c r="F25" s="91">
        <v>22697532.719999999</v>
      </c>
      <c r="G25" s="69">
        <v>12681035.529999999</v>
      </c>
      <c r="H25" s="66">
        <v>3743418</v>
      </c>
      <c r="I25" s="35"/>
      <c r="J25" s="97" t="s">
        <v>144</v>
      </c>
      <c r="K25" s="34"/>
      <c r="L25" s="15" t="s">
        <v>27</v>
      </c>
      <c r="M25" s="14"/>
      <c r="N25" s="10"/>
    </row>
    <row r="26" spans="1:14" ht="45" customHeight="1" x14ac:dyDescent="0.2">
      <c r="A26" s="87" t="s">
        <v>83</v>
      </c>
      <c r="B26" s="88">
        <v>600</v>
      </c>
      <c r="C26" s="88">
        <v>60014</v>
      </c>
      <c r="D26" s="88">
        <v>6050</v>
      </c>
      <c r="E26" s="90" t="s">
        <v>82</v>
      </c>
      <c r="F26" s="91">
        <v>650000</v>
      </c>
      <c r="G26" s="69">
        <v>150000</v>
      </c>
      <c r="H26" s="66">
        <v>150000</v>
      </c>
      <c r="I26" s="35"/>
      <c r="J26" s="36"/>
      <c r="K26" s="34"/>
      <c r="L26" s="15" t="s">
        <v>27</v>
      </c>
      <c r="M26" s="14"/>
      <c r="N26" s="10"/>
    </row>
    <row r="27" spans="1:14" ht="38.25" customHeight="1" x14ac:dyDescent="0.2">
      <c r="A27" s="98" t="s">
        <v>84</v>
      </c>
      <c r="B27" s="79">
        <v>600</v>
      </c>
      <c r="C27" s="79">
        <v>60014</v>
      </c>
      <c r="D27" s="79">
        <v>6050</v>
      </c>
      <c r="E27" s="82" t="s">
        <v>44</v>
      </c>
      <c r="F27" s="77">
        <v>7531900</v>
      </c>
      <c r="G27" s="70">
        <v>2998000</v>
      </c>
      <c r="H27" s="71">
        <v>2998000</v>
      </c>
      <c r="I27" s="42"/>
      <c r="J27" s="43"/>
      <c r="K27" s="41"/>
      <c r="L27" s="25" t="s">
        <v>27</v>
      </c>
      <c r="M27" s="14"/>
      <c r="N27" s="10"/>
    </row>
    <row r="28" spans="1:14" ht="23.25" customHeight="1" thickBot="1" x14ac:dyDescent="0.25">
      <c r="A28" s="217" t="s">
        <v>28</v>
      </c>
      <c r="B28" s="218"/>
      <c r="C28" s="218"/>
      <c r="D28" s="218"/>
      <c r="E28" s="219"/>
      <c r="F28" s="91">
        <f>SUM(F9:F27)</f>
        <v>100823505.5</v>
      </c>
      <c r="G28" s="69">
        <f>SUM(G9:G27)</f>
        <v>37806463.539999999</v>
      </c>
      <c r="H28" s="66">
        <f>SUM(H9:H27)</f>
        <v>20951418</v>
      </c>
      <c r="I28" s="35"/>
      <c r="J28" s="73">
        <v>16855045.539999999</v>
      </c>
      <c r="K28" s="34"/>
      <c r="L28" s="15"/>
    </row>
    <row r="29" spans="1:14" ht="23.25" customHeight="1" thickBot="1" x14ac:dyDescent="0.25">
      <c r="A29" s="209" t="s">
        <v>29</v>
      </c>
      <c r="B29" s="210"/>
      <c r="C29" s="210"/>
      <c r="D29" s="210"/>
      <c r="E29" s="211"/>
      <c r="F29" s="81">
        <f>SUM(F28)</f>
        <v>100823505.5</v>
      </c>
      <c r="G29" s="74">
        <f>SUM(G28)</f>
        <v>37806463.539999999</v>
      </c>
      <c r="H29" s="74">
        <f>SUM(H28)</f>
        <v>20951418</v>
      </c>
      <c r="I29" s="44"/>
      <c r="J29" s="75">
        <f>J28</f>
        <v>16855045.539999999</v>
      </c>
      <c r="K29" s="44"/>
      <c r="L29" s="16"/>
    </row>
    <row r="30" spans="1:14" ht="45.75" customHeight="1" x14ac:dyDescent="0.2">
      <c r="A30" s="98" t="s">
        <v>85</v>
      </c>
      <c r="B30" s="79">
        <v>750</v>
      </c>
      <c r="C30" s="79">
        <v>75020</v>
      </c>
      <c r="D30" s="79">
        <v>6050</v>
      </c>
      <c r="E30" s="78" t="s">
        <v>69</v>
      </c>
      <c r="F30" s="77">
        <v>401500</v>
      </c>
      <c r="G30" s="70">
        <v>360000</v>
      </c>
      <c r="H30" s="70">
        <v>360000</v>
      </c>
      <c r="I30" s="41"/>
      <c r="J30" s="46"/>
      <c r="K30" s="41"/>
      <c r="L30" s="32" t="s">
        <v>32</v>
      </c>
    </row>
    <row r="31" spans="1:14" ht="45" customHeight="1" x14ac:dyDescent="0.2">
      <c r="A31" s="98" t="s">
        <v>110</v>
      </c>
      <c r="B31" s="79">
        <v>750</v>
      </c>
      <c r="C31" s="79">
        <v>75020</v>
      </c>
      <c r="D31" s="79">
        <v>6050</v>
      </c>
      <c r="E31" s="78" t="s">
        <v>70</v>
      </c>
      <c r="F31" s="77">
        <v>40000</v>
      </c>
      <c r="G31" s="77">
        <v>40000</v>
      </c>
      <c r="H31" s="77">
        <v>40000</v>
      </c>
      <c r="I31" s="41"/>
      <c r="J31" s="46"/>
      <c r="K31" s="41"/>
      <c r="L31" s="32" t="s">
        <v>32</v>
      </c>
    </row>
    <row r="32" spans="1:14" ht="45.75" customHeight="1" x14ac:dyDescent="0.2">
      <c r="A32" s="98" t="s">
        <v>118</v>
      </c>
      <c r="B32" s="79">
        <v>750</v>
      </c>
      <c r="C32" s="79">
        <v>75020</v>
      </c>
      <c r="D32" s="79">
        <v>6050</v>
      </c>
      <c r="E32" s="78" t="s">
        <v>86</v>
      </c>
      <c r="F32" s="77">
        <v>40000</v>
      </c>
      <c r="G32" s="77">
        <v>40000</v>
      </c>
      <c r="H32" s="77">
        <v>40000</v>
      </c>
      <c r="I32" s="41"/>
      <c r="J32" s="46"/>
      <c r="K32" s="41"/>
      <c r="L32" s="32" t="s">
        <v>32</v>
      </c>
    </row>
    <row r="33" spans="1:12" ht="50.25" customHeight="1" x14ac:dyDescent="0.2">
      <c r="A33" s="181" t="s">
        <v>119</v>
      </c>
      <c r="B33" s="182">
        <v>750</v>
      </c>
      <c r="C33" s="182">
        <v>75020</v>
      </c>
      <c r="D33" s="182">
        <v>6050</v>
      </c>
      <c r="E33" s="102" t="s">
        <v>146</v>
      </c>
      <c r="F33" s="184">
        <v>861000</v>
      </c>
      <c r="G33" s="184">
        <v>696000</v>
      </c>
      <c r="H33" s="184">
        <v>696000</v>
      </c>
      <c r="I33" s="185"/>
      <c r="J33" s="186"/>
      <c r="K33" s="185"/>
      <c r="L33" s="187" t="s">
        <v>32</v>
      </c>
    </row>
    <row r="34" spans="1:12" ht="23.25" customHeight="1" thickBot="1" x14ac:dyDescent="0.25">
      <c r="A34" s="212" t="s">
        <v>37</v>
      </c>
      <c r="B34" s="213"/>
      <c r="C34" s="213"/>
      <c r="D34" s="213"/>
      <c r="E34" s="214"/>
      <c r="F34" s="80">
        <f>SUM(F30:F33)</f>
        <v>1342500</v>
      </c>
      <c r="G34" s="80">
        <f>SUM(G30:G33)</f>
        <v>1136000</v>
      </c>
      <c r="H34" s="80">
        <f>SUM(H30:H33)</f>
        <v>1136000</v>
      </c>
      <c r="I34" s="48"/>
      <c r="J34" s="49"/>
      <c r="K34" s="47"/>
      <c r="L34" s="18"/>
    </row>
    <row r="35" spans="1:12" ht="22.5" customHeight="1" thickBot="1" x14ac:dyDescent="0.25">
      <c r="A35" s="215" t="s">
        <v>30</v>
      </c>
      <c r="B35" s="216"/>
      <c r="C35" s="216"/>
      <c r="D35" s="216"/>
      <c r="E35" s="216"/>
      <c r="F35" s="81">
        <f>SUM(F34)</f>
        <v>1342500</v>
      </c>
      <c r="G35" s="81">
        <f>SUM(G34)</f>
        <v>1136000</v>
      </c>
      <c r="H35" s="81">
        <f>SUM(H34)</f>
        <v>1136000</v>
      </c>
      <c r="I35" s="45"/>
      <c r="J35" s="50"/>
      <c r="K35" s="44"/>
      <c r="L35" s="17"/>
    </row>
    <row r="36" spans="1:12" ht="58.5" customHeight="1" thickBot="1" x14ac:dyDescent="0.25">
      <c r="A36" s="148" t="s">
        <v>120</v>
      </c>
      <c r="B36" s="149">
        <v>754</v>
      </c>
      <c r="C36" s="149">
        <v>75404</v>
      </c>
      <c r="D36" s="149">
        <v>6170</v>
      </c>
      <c r="E36" s="150" t="s">
        <v>141</v>
      </c>
      <c r="F36" s="151">
        <v>50000</v>
      </c>
      <c r="G36" s="151">
        <v>50000</v>
      </c>
      <c r="H36" s="151">
        <v>50000</v>
      </c>
      <c r="I36" s="152"/>
      <c r="J36" s="153"/>
      <c r="K36" s="154"/>
      <c r="L36" s="155" t="s">
        <v>32</v>
      </c>
    </row>
    <row r="37" spans="1:12" ht="19.5" customHeight="1" thickBot="1" x14ac:dyDescent="0.25">
      <c r="A37" s="209" t="s">
        <v>108</v>
      </c>
      <c r="B37" s="210"/>
      <c r="C37" s="210"/>
      <c r="D37" s="210"/>
      <c r="E37" s="211"/>
      <c r="F37" s="81">
        <f>SUM(F36)</f>
        <v>50000</v>
      </c>
      <c r="G37" s="81">
        <f>SUM(G36)</f>
        <v>50000</v>
      </c>
      <c r="H37" s="81">
        <f>SUM(H36)</f>
        <v>50000</v>
      </c>
      <c r="I37" s="45"/>
      <c r="J37" s="50"/>
      <c r="K37" s="44"/>
      <c r="L37" s="17"/>
    </row>
    <row r="38" spans="1:12" ht="57.75" customHeight="1" x14ac:dyDescent="0.2">
      <c r="A38" s="189" t="s">
        <v>121</v>
      </c>
      <c r="B38" s="130">
        <v>801</v>
      </c>
      <c r="C38" s="130">
        <v>80102</v>
      </c>
      <c r="D38" s="131">
        <v>6050</v>
      </c>
      <c r="E38" s="132" t="s">
        <v>48</v>
      </c>
      <c r="F38" s="77">
        <v>12423295</v>
      </c>
      <c r="G38" s="77">
        <v>588495</v>
      </c>
      <c r="H38" s="77">
        <v>588495</v>
      </c>
      <c r="I38" s="46"/>
      <c r="J38" s="133"/>
      <c r="K38" s="41"/>
      <c r="L38" s="96" t="s">
        <v>32</v>
      </c>
    </row>
    <row r="39" spans="1:12" ht="21" customHeight="1" x14ac:dyDescent="0.2">
      <c r="A39" s="189" t="s">
        <v>122</v>
      </c>
      <c r="B39" s="130">
        <v>801</v>
      </c>
      <c r="C39" s="130">
        <v>80115</v>
      </c>
      <c r="D39" s="131">
        <v>6050</v>
      </c>
      <c r="E39" s="132" t="s">
        <v>113</v>
      </c>
      <c r="F39" s="77">
        <v>100000</v>
      </c>
      <c r="G39" s="77">
        <v>100000</v>
      </c>
      <c r="H39" s="77">
        <v>100000</v>
      </c>
      <c r="I39" s="46"/>
      <c r="J39" s="133"/>
      <c r="K39" s="41"/>
      <c r="L39" s="128" t="s">
        <v>114</v>
      </c>
    </row>
    <row r="40" spans="1:12" ht="43.5" customHeight="1" x14ac:dyDescent="0.2">
      <c r="A40" s="188" t="s">
        <v>49</v>
      </c>
      <c r="B40" s="88">
        <v>801</v>
      </c>
      <c r="C40" s="88">
        <v>80120</v>
      </c>
      <c r="D40" s="89">
        <v>6050</v>
      </c>
      <c r="E40" s="102" t="s">
        <v>130</v>
      </c>
      <c r="F40" s="91">
        <v>6900000</v>
      </c>
      <c r="G40" s="91">
        <v>3375000</v>
      </c>
      <c r="H40" s="91">
        <v>207000</v>
      </c>
      <c r="I40" s="54"/>
      <c r="J40" s="147" t="s">
        <v>116</v>
      </c>
      <c r="K40" s="34"/>
      <c r="L40" s="15" t="s">
        <v>32</v>
      </c>
    </row>
    <row r="41" spans="1:12" ht="35.25" customHeight="1" x14ac:dyDescent="0.2">
      <c r="A41" s="188" t="s">
        <v>39</v>
      </c>
      <c r="B41" s="88">
        <v>801</v>
      </c>
      <c r="C41" s="88">
        <v>80195</v>
      </c>
      <c r="D41" s="89">
        <v>6050</v>
      </c>
      <c r="E41" s="102" t="s">
        <v>117</v>
      </c>
      <c r="F41" s="91">
        <v>2756502.64</v>
      </c>
      <c r="G41" s="91">
        <v>2756502.64</v>
      </c>
      <c r="H41" s="91">
        <v>555443.59</v>
      </c>
      <c r="I41" s="54"/>
      <c r="J41" s="137" t="s">
        <v>128</v>
      </c>
      <c r="K41" s="34"/>
      <c r="L41" s="28" t="s">
        <v>32</v>
      </c>
    </row>
    <row r="42" spans="1:12" ht="23.25" customHeight="1" x14ac:dyDescent="0.2">
      <c r="A42" s="247" t="s">
        <v>34</v>
      </c>
      <c r="B42" s="248"/>
      <c r="C42" s="248"/>
      <c r="D42" s="248"/>
      <c r="E42" s="248"/>
      <c r="F42" s="91">
        <f>SUM(F38:F41)</f>
        <v>22179797.640000001</v>
      </c>
      <c r="G42" s="91">
        <f>SUM(G38:G41)</f>
        <v>6819997.6400000006</v>
      </c>
      <c r="H42" s="91">
        <f>SUM(H38:H41)</f>
        <v>1450938.5899999999</v>
      </c>
      <c r="I42" s="54"/>
      <c r="J42" s="179">
        <v>5369059.0499999998</v>
      </c>
      <c r="K42" s="34"/>
      <c r="L42" s="180"/>
    </row>
    <row r="43" spans="1:12" ht="57.75" customHeight="1" x14ac:dyDescent="0.2">
      <c r="A43" s="87" t="s">
        <v>50</v>
      </c>
      <c r="B43" s="88">
        <v>801</v>
      </c>
      <c r="C43" s="88">
        <v>80102</v>
      </c>
      <c r="D43" s="88">
        <v>6060</v>
      </c>
      <c r="E43" s="102" t="s">
        <v>127</v>
      </c>
      <c r="F43" s="91">
        <v>173900</v>
      </c>
      <c r="G43" s="91">
        <v>173900</v>
      </c>
      <c r="H43" s="91">
        <v>173900</v>
      </c>
      <c r="I43" s="54"/>
      <c r="J43" s="55"/>
      <c r="K43" s="34"/>
      <c r="L43" s="28" t="s">
        <v>32</v>
      </c>
    </row>
    <row r="44" spans="1:12" ht="48.75" customHeight="1" x14ac:dyDescent="0.2">
      <c r="A44" s="87" t="s">
        <v>51</v>
      </c>
      <c r="B44" s="88">
        <v>801</v>
      </c>
      <c r="C44" s="88">
        <v>80102</v>
      </c>
      <c r="D44" s="88">
        <v>6060</v>
      </c>
      <c r="E44" s="102" t="s">
        <v>142</v>
      </c>
      <c r="F44" s="91">
        <v>80000</v>
      </c>
      <c r="G44" s="91">
        <v>80000</v>
      </c>
      <c r="H44" s="91">
        <v>80000</v>
      </c>
      <c r="I44" s="54"/>
      <c r="J44" s="55"/>
      <c r="K44" s="34"/>
      <c r="L44" s="28" t="s">
        <v>32</v>
      </c>
    </row>
    <row r="45" spans="1:12" ht="36" customHeight="1" x14ac:dyDescent="0.2">
      <c r="A45" s="87" t="s">
        <v>52</v>
      </c>
      <c r="B45" s="88">
        <v>801</v>
      </c>
      <c r="C45" s="88">
        <v>80115</v>
      </c>
      <c r="D45" s="88">
        <v>6060</v>
      </c>
      <c r="E45" s="102" t="s">
        <v>115</v>
      </c>
      <c r="F45" s="91">
        <v>150000</v>
      </c>
      <c r="G45" s="91">
        <v>150000</v>
      </c>
      <c r="H45" s="91">
        <v>150000</v>
      </c>
      <c r="I45" s="54"/>
      <c r="J45" s="55"/>
      <c r="K45" s="34"/>
      <c r="L45" s="28" t="s">
        <v>32</v>
      </c>
    </row>
    <row r="46" spans="1:12" ht="35.25" customHeight="1" x14ac:dyDescent="0.2">
      <c r="A46" s="87" t="s">
        <v>53</v>
      </c>
      <c r="B46" s="88">
        <v>801</v>
      </c>
      <c r="C46" s="88">
        <v>80120</v>
      </c>
      <c r="D46" s="88">
        <v>6060</v>
      </c>
      <c r="E46" s="102" t="s">
        <v>111</v>
      </c>
      <c r="F46" s="91">
        <v>159000</v>
      </c>
      <c r="G46" s="91">
        <v>159000</v>
      </c>
      <c r="H46" s="91">
        <v>159000</v>
      </c>
      <c r="I46" s="54"/>
      <c r="J46" s="55"/>
      <c r="K46" s="34"/>
      <c r="L46" s="28" t="s">
        <v>112</v>
      </c>
    </row>
    <row r="47" spans="1:12" ht="36" customHeight="1" x14ac:dyDescent="0.2">
      <c r="A47" s="87" t="s">
        <v>40</v>
      </c>
      <c r="B47" s="88">
        <v>801</v>
      </c>
      <c r="C47" s="88">
        <v>80195</v>
      </c>
      <c r="D47" s="88">
        <v>6060</v>
      </c>
      <c r="E47" s="102" t="s">
        <v>117</v>
      </c>
      <c r="F47" s="91">
        <v>9243187.2599999998</v>
      </c>
      <c r="G47" s="91">
        <v>9243187.2599999998</v>
      </c>
      <c r="H47" s="91">
        <v>1728400.87</v>
      </c>
      <c r="I47" s="54"/>
      <c r="J47" s="137" t="s">
        <v>129</v>
      </c>
      <c r="K47" s="34"/>
      <c r="L47" s="28" t="s">
        <v>32</v>
      </c>
    </row>
    <row r="48" spans="1:12" ht="26.25" customHeight="1" thickBot="1" x14ac:dyDescent="0.25">
      <c r="A48" s="244" t="s">
        <v>38</v>
      </c>
      <c r="B48" s="245"/>
      <c r="C48" s="245"/>
      <c r="D48" s="245"/>
      <c r="E48" s="246"/>
      <c r="F48" s="138">
        <f>SUM(F43:F47)</f>
        <v>9806087.2599999998</v>
      </c>
      <c r="G48" s="138">
        <f>SUM(G43:G47)</f>
        <v>9806087.2599999998</v>
      </c>
      <c r="H48" s="138">
        <f>SUM(H43:H47)</f>
        <v>2291300.87</v>
      </c>
      <c r="I48" s="57"/>
      <c r="J48" s="146">
        <v>7514786.3899999997</v>
      </c>
      <c r="K48" s="56"/>
      <c r="L48" s="27"/>
    </row>
    <row r="49" spans="1:12" ht="26.25" customHeight="1" thickBot="1" x14ac:dyDescent="0.25">
      <c r="A49" s="209" t="s">
        <v>33</v>
      </c>
      <c r="B49" s="210"/>
      <c r="C49" s="210"/>
      <c r="D49" s="210"/>
      <c r="E49" s="211"/>
      <c r="F49" s="81">
        <f>SUM(F42,F48)</f>
        <v>31985884.899999999</v>
      </c>
      <c r="G49" s="81">
        <f>SUM(G42,G48)</f>
        <v>16626084.9</v>
      </c>
      <c r="H49" s="81">
        <f>SUM(H42,H48)</f>
        <v>3742239.46</v>
      </c>
      <c r="I49" s="127"/>
      <c r="J49" s="145">
        <f>SUM(J42,J48)</f>
        <v>12883845.439999999</v>
      </c>
      <c r="K49" s="44"/>
      <c r="L49" s="17"/>
    </row>
    <row r="50" spans="1:12" ht="36" customHeight="1" x14ac:dyDescent="0.2">
      <c r="A50" s="139" t="s">
        <v>54</v>
      </c>
      <c r="B50" s="105">
        <v>851</v>
      </c>
      <c r="C50" s="105">
        <v>85111</v>
      </c>
      <c r="D50" s="106">
        <v>6220</v>
      </c>
      <c r="E50" s="100" t="s">
        <v>87</v>
      </c>
      <c r="F50" s="101">
        <v>7805889</v>
      </c>
      <c r="G50" s="101">
        <v>3888000</v>
      </c>
      <c r="H50" s="101">
        <v>3888000</v>
      </c>
      <c r="I50" s="52"/>
      <c r="J50" s="53"/>
      <c r="K50" s="51"/>
      <c r="L50" s="31" t="s">
        <v>32</v>
      </c>
    </row>
    <row r="51" spans="1:12" ht="36" customHeight="1" x14ac:dyDescent="0.2">
      <c r="A51" s="129" t="s">
        <v>56</v>
      </c>
      <c r="B51" s="79">
        <v>851</v>
      </c>
      <c r="C51" s="79">
        <v>85111</v>
      </c>
      <c r="D51" s="79">
        <v>6220</v>
      </c>
      <c r="E51" s="78" t="s">
        <v>88</v>
      </c>
      <c r="F51" s="77">
        <v>1875889</v>
      </c>
      <c r="G51" s="77">
        <v>1846000</v>
      </c>
      <c r="H51" s="77">
        <v>1846000</v>
      </c>
      <c r="I51" s="46"/>
      <c r="J51" s="58"/>
      <c r="K51" s="41"/>
      <c r="L51" s="30" t="s">
        <v>32</v>
      </c>
    </row>
    <row r="52" spans="1:12" ht="47.25" customHeight="1" x14ac:dyDescent="0.2">
      <c r="A52" s="87" t="s">
        <v>57</v>
      </c>
      <c r="B52" s="88">
        <v>851</v>
      </c>
      <c r="C52" s="88">
        <v>85111</v>
      </c>
      <c r="D52" s="88">
        <v>6220</v>
      </c>
      <c r="E52" s="102" t="s">
        <v>132</v>
      </c>
      <c r="F52" s="91">
        <v>2123820</v>
      </c>
      <c r="G52" s="91">
        <v>243000</v>
      </c>
      <c r="H52" s="91">
        <v>243000</v>
      </c>
      <c r="I52" s="54"/>
      <c r="J52" s="55"/>
      <c r="K52" s="34"/>
      <c r="L52" s="15" t="s">
        <v>32</v>
      </c>
    </row>
    <row r="53" spans="1:12" ht="60" customHeight="1" x14ac:dyDescent="0.2">
      <c r="A53" s="87" t="s">
        <v>55</v>
      </c>
      <c r="B53" s="88">
        <v>851</v>
      </c>
      <c r="C53" s="88">
        <v>85111</v>
      </c>
      <c r="D53" s="88">
        <v>6220</v>
      </c>
      <c r="E53" s="102" t="s">
        <v>89</v>
      </c>
      <c r="F53" s="91">
        <v>1756772</v>
      </c>
      <c r="G53" s="91">
        <v>1657272</v>
      </c>
      <c r="H53" s="91">
        <v>1657272</v>
      </c>
      <c r="I53" s="54"/>
      <c r="J53" s="55"/>
      <c r="K53" s="34"/>
      <c r="L53" s="15" t="s">
        <v>32</v>
      </c>
    </row>
    <row r="54" spans="1:12" ht="39.75" customHeight="1" x14ac:dyDescent="0.2">
      <c r="A54" s="87" t="s">
        <v>138</v>
      </c>
      <c r="B54" s="88">
        <v>851</v>
      </c>
      <c r="C54" s="88">
        <v>85111</v>
      </c>
      <c r="D54" s="88">
        <v>6220</v>
      </c>
      <c r="E54" s="103" t="s">
        <v>90</v>
      </c>
      <c r="F54" s="91">
        <v>185070</v>
      </c>
      <c r="G54" s="91">
        <v>185070</v>
      </c>
      <c r="H54" s="91">
        <v>185070</v>
      </c>
      <c r="I54" s="54"/>
      <c r="J54" s="55"/>
      <c r="K54" s="34"/>
      <c r="L54" s="15" t="s">
        <v>32</v>
      </c>
    </row>
    <row r="55" spans="1:12" ht="37.5" customHeight="1" x14ac:dyDescent="0.2">
      <c r="A55" s="87" t="s">
        <v>58</v>
      </c>
      <c r="B55" s="88">
        <v>851</v>
      </c>
      <c r="C55" s="88">
        <v>85111</v>
      </c>
      <c r="D55" s="88">
        <v>6220</v>
      </c>
      <c r="E55" s="103" t="s">
        <v>91</v>
      </c>
      <c r="F55" s="91">
        <v>159200</v>
      </c>
      <c r="G55" s="91">
        <v>159200</v>
      </c>
      <c r="H55" s="91">
        <v>159200</v>
      </c>
      <c r="I55" s="54"/>
      <c r="J55" s="55"/>
      <c r="K55" s="34"/>
      <c r="L55" s="15" t="s">
        <v>32</v>
      </c>
    </row>
    <row r="56" spans="1:12" ht="46.5" customHeight="1" x14ac:dyDescent="0.2">
      <c r="A56" s="87" t="s">
        <v>59</v>
      </c>
      <c r="B56" s="88">
        <v>851</v>
      </c>
      <c r="C56" s="88">
        <v>85111</v>
      </c>
      <c r="D56" s="88">
        <v>6220</v>
      </c>
      <c r="E56" s="104" t="s">
        <v>92</v>
      </c>
      <c r="F56" s="91">
        <v>139300</v>
      </c>
      <c r="G56" s="91">
        <v>139300</v>
      </c>
      <c r="H56" s="91">
        <v>139300</v>
      </c>
      <c r="I56" s="54"/>
      <c r="J56" s="55"/>
      <c r="K56" s="34"/>
      <c r="L56" s="15" t="s">
        <v>32</v>
      </c>
    </row>
    <row r="57" spans="1:12" ht="48" customHeight="1" x14ac:dyDescent="0.2">
      <c r="A57" s="87" t="s">
        <v>60</v>
      </c>
      <c r="B57" s="88">
        <v>851</v>
      </c>
      <c r="C57" s="88">
        <v>85111</v>
      </c>
      <c r="D57" s="88">
        <v>6220</v>
      </c>
      <c r="E57" s="104" t="s">
        <v>93</v>
      </c>
      <c r="F57" s="91">
        <v>63680</v>
      </c>
      <c r="G57" s="91">
        <v>63680</v>
      </c>
      <c r="H57" s="91">
        <v>63680</v>
      </c>
      <c r="I57" s="54"/>
      <c r="J57" s="55"/>
      <c r="K57" s="34"/>
      <c r="L57" s="15" t="s">
        <v>32</v>
      </c>
    </row>
    <row r="58" spans="1:12" ht="39" customHeight="1" thickBot="1" x14ac:dyDescent="0.25">
      <c r="A58" s="134" t="s">
        <v>123</v>
      </c>
      <c r="B58" s="135">
        <v>851</v>
      </c>
      <c r="C58" s="135">
        <v>85195</v>
      </c>
      <c r="D58" s="135">
        <v>6230</v>
      </c>
      <c r="E58" s="160" t="s">
        <v>46</v>
      </c>
      <c r="F58" s="80">
        <v>100000</v>
      </c>
      <c r="G58" s="80">
        <v>100000</v>
      </c>
      <c r="H58" s="80">
        <v>100000</v>
      </c>
      <c r="I58" s="48"/>
      <c r="J58" s="49"/>
      <c r="K58" s="47"/>
      <c r="L58" s="161" t="s">
        <v>32</v>
      </c>
    </row>
    <row r="59" spans="1:12" ht="26.25" customHeight="1" thickBot="1" x14ac:dyDescent="0.25">
      <c r="A59" s="209" t="s">
        <v>47</v>
      </c>
      <c r="B59" s="210"/>
      <c r="C59" s="210"/>
      <c r="D59" s="210"/>
      <c r="E59" s="211"/>
      <c r="F59" s="81">
        <f>SUM(F50:F58)</f>
        <v>14209620</v>
      </c>
      <c r="G59" s="81">
        <f>SUM(G50:G58)</f>
        <v>8281522</v>
      </c>
      <c r="H59" s="81">
        <f>SUM(H50:H58)</f>
        <v>8281522</v>
      </c>
      <c r="I59" s="45"/>
      <c r="J59" s="50"/>
      <c r="K59" s="44"/>
      <c r="L59" s="33"/>
    </row>
    <row r="60" spans="1:12" ht="27.75" customHeight="1" x14ac:dyDescent="0.2">
      <c r="A60" s="136" t="s">
        <v>124</v>
      </c>
      <c r="B60" s="108">
        <v>852</v>
      </c>
      <c r="C60" s="108">
        <v>85202</v>
      </c>
      <c r="D60" s="108">
        <v>6050</v>
      </c>
      <c r="E60" s="167" t="s">
        <v>99</v>
      </c>
      <c r="F60" s="109">
        <v>37401</v>
      </c>
      <c r="G60" s="109">
        <v>37401</v>
      </c>
      <c r="H60" s="109">
        <v>37401</v>
      </c>
      <c r="I60" s="110"/>
      <c r="J60" s="111"/>
      <c r="K60" s="112"/>
      <c r="L60" s="76" t="s">
        <v>98</v>
      </c>
    </row>
    <row r="61" spans="1:12" ht="24.75" customHeight="1" x14ac:dyDescent="0.2">
      <c r="A61" s="237" t="s">
        <v>100</v>
      </c>
      <c r="B61" s="238"/>
      <c r="C61" s="238"/>
      <c r="D61" s="238"/>
      <c r="E61" s="239"/>
      <c r="F61" s="91">
        <f>SUM(F60)</f>
        <v>37401</v>
      </c>
      <c r="G61" s="91">
        <f>SUM(G60)</f>
        <v>37401</v>
      </c>
      <c r="H61" s="91">
        <f>SUM(H60)</f>
        <v>37401</v>
      </c>
      <c r="I61" s="115"/>
      <c r="J61" s="113"/>
      <c r="K61" s="114"/>
      <c r="L61" s="116"/>
    </row>
    <row r="62" spans="1:12" ht="45" customHeight="1" x14ac:dyDescent="0.2">
      <c r="A62" s="140" t="s">
        <v>125</v>
      </c>
      <c r="B62" s="107">
        <v>852</v>
      </c>
      <c r="C62" s="107">
        <v>85202</v>
      </c>
      <c r="D62" s="107">
        <v>6060</v>
      </c>
      <c r="E62" s="157" t="s">
        <v>131</v>
      </c>
      <c r="F62" s="158">
        <v>300917</v>
      </c>
      <c r="G62" s="158">
        <v>300917</v>
      </c>
      <c r="H62" s="158">
        <v>300917</v>
      </c>
      <c r="I62" s="159"/>
      <c r="J62" s="113"/>
      <c r="K62" s="114"/>
      <c r="L62" s="28" t="s">
        <v>32</v>
      </c>
    </row>
    <row r="63" spans="1:12" ht="21.75" customHeight="1" thickBot="1" x14ac:dyDescent="0.25">
      <c r="A63" s="235" t="s">
        <v>101</v>
      </c>
      <c r="B63" s="236"/>
      <c r="C63" s="236"/>
      <c r="D63" s="236"/>
      <c r="E63" s="236"/>
      <c r="F63" s="80">
        <f>SUM(F62)</f>
        <v>300917</v>
      </c>
      <c r="G63" s="80">
        <f>SUM(G62)</f>
        <v>300917</v>
      </c>
      <c r="H63" s="80">
        <f>SUM(H62)</f>
        <v>300917</v>
      </c>
      <c r="I63" s="117"/>
      <c r="J63" s="49"/>
      <c r="K63" s="47"/>
      <c r="L63" s="118"/>
    </row>
    <row r="64" spans="1:12" ht="21.75" customHeight="1" thickBot="1" x14ac:dyDescent="0.25">
      <c r="A64" s="220" t="s">
        <v>102</v>
      </c>
      <c r="B64" s="221"/>
      <c r="C64" s="221"/>
      <c r="D64" s="221"/>
      <c r="E64" s="221"/>
      <c r="F64" s="81">
        <f>F61+F63</f>
        <v>338318</v>
      </c>
      <c r="G64" s="81">
        <f>G61+G63</f>
        <v>338318</v>
      </c>
      <c r="H64" s="81">
        <f>H61+H63</f>
        <v>338318</v>
      </c>
      <c r="I64" s="119"/>
      <c r="J64" s="50"/>
      <c r="K64" s="44"/>
      <c r="L64" s="33"/>
    </row>
    <row r="65" spans="1:12" ht="34.5" customHeight="1" x14ac:dyDescent="0.2">
      <c r="A65" s="141" t="s">
        <v>126</v>
      </c>
      <c r="B65" s="120">
        <v>853</v>
      </c>
      <c r="C65" s="120">
        <v>85333</v>
      </c>
      <c r="D65" s="120">
        <v>6050</v>
      </c>
      <c r="E65" s="125" t="s">
        <v>103</v>
      </c>
      <c r="F65" s="121">
        <v>108000</v>
      </c>
      <c r="G65" s="121">
        <v>86000</v>
      </c>
      <c r="H65" s="121">
        <v>86000</v>
      </c>
      <c r="I65" s="122"/>
      <c r="J65" s="123"/>
      <c r="K65" s="124"/>
      <c r="L65" s="76" t="s">
        <v>135</v>
      </c>
    </row>
    <row r="66" spans="1:12" ht="33" customHeight="1" x14ac:dyDescent="0.2">
      <c r="A66" s="140" t="s">
        <v>139</v>
      </c>
      <c r="B66" s="107">
        <v>853</v>
      </c>
      <c r="C66" s="107">
        <v>85395</v>
      </c>
      <c r="D66" s="107">
        <v>6050</v>
      </c>
      <c r="E66" s="157" t="s">
        <v>105</v>
      </c>
      <c r="F66" s="158">
        <v>30000</v>
      </c>
      <c r="G66" s="158">
        <v>30000</v>
      </c>
      <c r="H66" s="158">
        <v>30000</v>
      </c>
      <c r="I66" s="168"/>
      <c r="J66" s="113"/>
      <c r="K66" s="114"/>
      <c r="L66" s="28" t="s">
        <v>106</v>
      </c>
    </row>
    <row r="67" spans="1:12" ht="22.5" customHeight="1" thickBot="1" x14ac:dyDescent="0.25">
      <c r="A67" s="217" t="s">
        <v>104</v>
      </c>
      <c r="B67" s="218"/>
      <c r="C67" s="218"/>
      <c r="D67" s="218"/>
      <c r="E67" s="219"/>
      <c r="F67" s="109">
        <f>SUM(F65:F66)</f>
        <v>138000</v>
      </c>
      <c r="G67" s="109">
        <f>SUM(G65:G66)</f>
        <v>116000</v>
      </c>
      <c r="H67" s="109">
        <f>SUM(H65:H66)</f>
        <v>116000</v>
      </c>
      <c r="I67" s="126"/>
      <c r="J67" s="111"/>
      <c r="K67" s="112"/>
      <c r="L67" s="32"/>
    </row>
    <row r="68" spans="1:12" ht="21.75" customHeight="1" thickBot="1" x14ac:dyDescent="0.25">
      <c r="A68" s="215" t="s">
        <v>107</v>
      </c>
      <c r="B68" s="216"/>
      <c r="C68" s="216"/>
      <c r="D68" s="216"/>
      <c r="E68" s="216"/>
      <c r="F68" s="81">
        <f>F67</f>
        <v>138000</v>
      </c>
      <c r="G68" s="81">
        <f>G67</f>
        <v>116000</v>
      </c>
      <c r="H68" s="81">
        <f>H67</f>
        <v>116000</v>
      </c>
      <c r="I68" s="119"/>
      <c r="J68" s="50"/>
      <c r="K68" s="44"/>
      <c r="L68" s="33"/>
    </row>
    <row r="69" spans="1:12" ht="46.5" customHeight="1" x14ac:dyDescent="0.2">
      <c r="A69" s="163" t="s">
        <v>148</v>
      </c>
      <c r="B69" s="164">
        <v>900</v>
      </c>
      <c r="C69" s="164">
        <v>90095</v>
      </c>
      <c r="D69" s="170" t="s">
        <v>45</v>
      </c>
      <c r="E69" s="170" t="s">
        <v>95</v>
      </c>
      <c r="F69" s="101">
        <v>2486615</v>
      </c>
      <c r="G69" s="101">
        <v>1461615</v>
      </c>
      <c r="H69" s="101">
        <v>461615</v>
      </c>
      <c r="I69" s="165"/>
      <c r="J69" s="156" t="s">
        <v>94</v>
      </c>
      <c r="K69" s="162"/>
      <c r="L69" s="171" t="s">
        <v>32</v>
      </c>
    </row>
    <row r="70" spans="1:12" ht="24" customHeight="1" thickBot="1" x14ac:dyDescent="0.25">
      <c r="A70" s="212" t="s">
        <v>97</v>
      </c>
      <c r="B70" s="213"/>
      <c r="C70" s="213"/>
      <c r="D70" s="213"/>
      <c r="E70" s="214"/>
      <c r="F70" s="80">
        <f t="shared" ref="F70:H71" si="0">SUM(F69)</f>
        <v>2486615</v>
      </c>
      <c r="G70" s="80">
        <f t="shared" si="0"/>
        <v>1461615</v>
      </c>
      <c r="H70" s="80">
        <f t="shared" si="0"/>
        <v>461615</v>
      </c>
      <c r="I70" s="48"/>
      <c r="J70" s="169">
        <v>1000000</v>
      </c>
      <c r="K70" s="47"/>
      <c r="L70" s="118"/>
    </row>
    <row r="71" spans="1:12" ht="23.25" customHeight="1" thickBot="1" x14ac:dyDescent="0.25">
      <c r="A71" s="209" t="s">
        <v>96</v>
      </c>
      <c r="B71" s="210"/>
      <c r="C71" s="210"/>
      <c r="D71" s="210"/>
      <c r="E71" s="211"/>
      <c r="F71" s="81">
        <f t="shared" si="0"/>
        <v>2486615</v>
      </c>
      <c r="G71" s="81">
        <f t="shared" si="0"/>
        <v>1461615</v>
      </c>
      <c r="H71" s="81">
        <f t="shared" si="0"/>
        <v>461615</v>
      </c>
      <c r="I71" s="45"/>
      <c r="J71" s="127">
        <v>1000000</v>
      </c>
      <c r="K71" s="44"/>
      <c r="L71" s="13"/>
    </row>
    <row r="72" spans="1:12" ht="36.75" customHeight="1" thickBot="1" x14ac:dyDescent="0.25">
      <c r="A72" s="190" t="s">
        <v>149</v>
      </c>
      <c r="B72" s="191">
        <v>921</v>
      </c>
      <c r="C72" s="191">
        <v>92120</v>
      </c>
      <c r="D72" s="191">
        <v>6570</v>
      </c>
      <c r="E72" s="192" t="s">
        <v>150</v>
      </c>
      <c r="F72" s="193">
        <v>1000000</v>
      </c>
      <c r="G72" s="193">
        <v>20000</v>
      </c>
      <c r="H72" s="193">
        <v>20000</v>
      </c>
      <c r="I72" s="194"/>
      <c r="J72" s="195"/>
      <c r="K72" s="196"/>
      <c r="L72" s="197" t="s">
        <v>32</v>
      </c>
    </row>
    <row r="73" spans="1:12" ht="25.5" customHeight="1" thickBot="1" x14ac:dyDescent="0.25">
      <c r="A73" s="228" t="s">
        <v>147</v>
      </c>
      <c r="B73" s="229"/>
      <c r="C73" s="229"/>
      <c r="D73" s="229"/>
      <c r="E73" s="230"/>
      <c r="F73" s="151">
        <f>SUM(F72)</f>
        <v>1000000</v>
      </c>
      <c r="G73" s="151">
        <f>SUM(G72)</f>
        <v>20000</v>
      </c>
      <c r="H73" s="151">
        <f>SUM(H72)</f>
        <v>20000</v>
      </c>
      <c r="I73" s="152"/>
      <c r="J73" s="198"/>
      <c r="K73" s="154"/>
      <c r="L73" s="33"/>
    </row>
    <row r="74" spans="1:12" ht="21.75" customHeight="1" thickBot="1" x14ac:dyDescent="0.25">
      <c r="A74" s="215" t="s">
        <v>31</v>
      </c>
      <c r="B74" s="216"/>
      <c r="C74" s="216"/>
      <c r="D74" s="216"/>
      <c r="E74" s="216"/>
      <c r="F74" s="143">
        <f>SUM(F29,F35,F37,F49,F59,F64,F68,F71,F73)</f>
        <v>152374443.40000001</v>
      </c>
      <c r="G74" s="142">
        <f>SUM(G29,G35,G37,G49,G59,G64,G68,G71,G73)</f>
        <v>65836003.439999998</v>
      </c>
      <c r="H74" s="143">
        <f>SUM(H29,H35,H37,H49,H59,H64,H68,H71,H73)</f>
        <v>35097112.460000001</v>
      </c>
      <c r="I74" s="59"/>
      <c r="J74" s="144">
        <f>SUM(J29,J35,J37,J49,J59,J64,J68,J71)</f>
        <v>30738890.979999997</v>
      </c>
      <c r="K74" s="59">
        <f>SUM(K29,K35,K59)</f>
        <v>0</v>
      </c>
      <c r="L74" s="16"/>
    </row>
    <row r="75" spans="1:12" ht="3.75" customHeight="1" x14ac:dyDescent="0.2">
      <c r="A75" s="60"/>
      <c r="B75" s="60"/>
      <c r="C75" s="60"/>
      <c r="D75" s="60"/>
      <c r="E75" s="61"/>
      <c r="F75" s="62"/>
      <c r="G75" s="62"/>
      <c r="H75" s="62"/>
      <c r="I75" s="62"/>
      <c r="J75" s="63"/>
      <c r="K75" s="62"/>
      <c r="L75" s="12"/>
    </row>
    <row r="76" spans="1:12" hidden="1" x14ac:dyDescent="0.2"/>
    <row r="77" spans="1:12" ht="19.5" customHeight="1" x14ac:dyDescent="0.2">
      <c r="A77" s="1" t="s">
        <v>14</v>
      </c>
    </row>
    <row r="78" spans="1:12" x14ac:dyDescent="0.2">
      <c r="A78" s="1" t="s">
        <v>35</v>
      </c>
    </row>
    <row r="79" spans="1:12" x14ac:dyDescent="0.2">
      <c r="A79" s="1" t="s">
        <v>13</v>
      </c>
    </row>
    <row r="80" spans="1:12" x14ac:dyDescent="0.2">
      <c r="A80" s="208" t="s">
        <v>64</v>
      </c>
      <c r="B80" s="208"/>
      <c r="C80" s="208"/>
      <c r="D80" s="208"/>
      <c r="E80" s="208"/>
      <c r="F80" s="208"/>
      <c r="G80" s="208"/>
    </row>
    <row r="81" spans="1:7" x14ac:dyDescent="0.2">
      <c r="A81" s="208" t="s">
        <v>36</v>
      </c>
      <c r="B81" s="208"/>
      <c r="C81" s="208"/>
      <c r="D81" s="208"/>
      <c r="E81" s="208"/>
      <c r="F81" s="208"/>
      <c r="G81" s="208"/>
    </row>
    <row r="82" spans="1:7" x14ac:dyDescent="0.2">
      <c r="A82" s="1" t="s">
        <v>43</v>
      </c>
    </row>
    <row r="83" spans="1:7" ht="16.5" customHeight="1" x14ac:dyDescent="0.2">
      <c r="A83" s="1" t="s">
        <v>42</v>
      </c>
    </row>
    <row r="84" spans="1:7" x14ac:dyDescent="0.2">
      <c r="A84" s="7" t="s">
        <v>24</v>
      </c>
    </row>
  </sheetData>
  <mergeCells count="45">
    <mergeCell ref="I17:I18"/>
    <mergeCell ref="L17:L18"/>
    <mergeCell ref="A49:E49"/>
    <mergeCell ref="A63:E63"/>
    <mergeCell ref="A61:E61"/>
    <mergeCell ref="F17:F18"/>
    <mergeCell ref="G17:G18"/>
    <mergeCell ref="H17:H18"/>
    <mergeCell ref="A48:E48"/>
    <mergeCell ref="A42:E42"/>
    <mergeCell ref="A29:E29"/>
    <mergeCell ref="A35:E35"/>
    <mergeCell ref="A34:E34"/>
    <mergeCell ref="A28:E28"/>
    <mergeCell ref="A17:A18"/>
    <mergeCell ref="B17:B18"/>
    <mergeCell ref="C17:C18"/>
    <mergeCell ref="D17:D18"/>
    <mergeCell ref="E17:E18"/>
    <mergeCell ref="A37:E37"/>
    <mergeCell ref="A80:G80"/>
    <mergeCell ref="A73:E73"/>
    <mergeCell ref="A81:G81"/>
    <mergeCell ref="A59:E59"/>
    <mergeCell ref="A70:E70"/>
    <mergeCell ref="A74:E74"/>
    <mergeCell ref="A71:E71"/>
    <mergeCell ref="A67:E67"/>
    <mergeCell ref="A68:E68"/>
    <mergeCell ref="A64:E64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644/LXII/2023 z dnia 28 grudnia 2023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2024-01-10T11:01:47Z</cp:lastPrinted>
  <dcterms:created xsi:type="dcterms:W3CDTF">1998-12-09T13:02:10Z</dcterms:created>
  <dcterms:modified xsi:type="dcterms:W3CDTF">2024-01-10T11:01:49Z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