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52511"/>
</workbook>
</file>

<file path=xl/calcChain.xml><?xml version="1.0" encoding="utf-8"?>
<calcChain xmlns="http://schemas.openxmlformats.org/spreadsheetml/2006/main">
  <c r="H40" i="27" l="1"/>
  <c r="G40" i="27"/>
  <c r="F40" i="27"/>
  <c r="H86" i="27" l="1"/>
  <c r="G86" i="27"/>
  <c r="F86" i="27"/>
  <c r="H83" i="27"/>
  <c r="G83" i="27"/>
  <c r="F83" i="27"/>
  <c r="H99" i="27"/>
  <c r="G99" i="27"/>
  <c r="F99" i="27"/>
  <c r="H46" i="27" l="1"/>
  <c r="G46" i="27"/>
  <c r="F46" i="27"/>
  <c r="H95" i="27" l="1"/>
  <c r="H33" i="27" l="1"/>
  <c r="H34" i="27" s="1"/>
  <c r="G33" i="27"/>
  <c r="G34" i="27" s="1"/>
  <c r="F33" i="27"/>
  <c r="F34" i="27" s="1"/>
  <c r="J96" i="27" l="1"/>
  <c r="G95" i="27"/>
  <c r="F95" i="27"/>
  <c r="H91" i="27" l="1"/>
  <c r="H92" i="27" s="1"/>
  <c r="G91" i="27"/>
  <c r="G92" i="27" s="1"/>
  <c r="F91" i="27"/>
  <c r="F92" i="27" s="1"/>
  <c r="J60" i="27" l="1"/>
  <c r="H59" i="27"/>
  <c r="F59" i="27"/>
  <c r="F53" i="27"/>
  <c r="G59" i="27" l="1"/>
  <c r="H53" i="27"/>
  <c r="G53" i="27"/>
  <c r="G87" i="27" l="1"/>
  <c r="H87" i="27"/>
  <c r="F87" i="27"/>
  <c r="J30" i="27"/>
  <c r="J100" i="27" s="1"/>
  <c r="H80" i="27" l="1"/>
  <c r="F80" i="27"/>
  <c r="G80" i="27" l="1"/>
  <c r="K100" i="27"/>
  <c r="F60" i="27" l="1"/>
  <c r="F29" i="27"/>
  <c r="F30" i="27" s="1"/>
  <c r="G29" i="27"/>
  <c r="G30" i="27" s="1"/>
  <c r="H29" i="27"/>
  <c r="H30" i="27" s="1"/>
  <c r="H96" i="27"/>
  <c r="G96" i="27"/>
  <c r="F96" i="27"/>
  <c r="H41" i="27"/>
  <c r="G41" i="27"/>
  <c r="F41" i="27"/>
  <c r="F100" i="27" l="1"/>
  <c r="H60" i="27"/>
  <c r="H100" i="27" s="1"/>
  <c r="G60" i="27"/>
  <c r="G100" i="27" s="1"/>
</calcChain>
</file>

<file path=xl/sharedStrings.xml><?xml version="1.0" encoding="utf-8"?>
<sst xmlns="http://schemas.openxmlformats.org/spreadsheetml/2006/main" count="273" uniqueCount="209">
  <si>
    <t>9.</t>
  </si>
  <si>
    <t>10.</t>
  </si>
  <si>
    <t>11.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</si>
  <si>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</si>
  <si>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</si>
  <si>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</si>
  <si>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</si>
  <si>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</si>
  <si>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</si>
  <si>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</si>
  <si>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</si>
  <si>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</si>
  <si>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</si>
  <si>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</si>
  <si>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</si>
  <si>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</si>
  <si>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</si>
  <si>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</si>
  <si>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</si>
  <si>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</si>
  <si>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</si>
  <si>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</si>
  <si>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</si>
  <si>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</si>
  <si>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</si>
  <si>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</si>
  <si>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</si>
  <si>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</si>
  <si>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</si>
  <si>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</si>
  <si>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</si>
  <si>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</si>
  <si>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Starostwo Powiatowe</t>
  </si>
  <si>
    <t>Ogółem dz. 801</t>
  </si>
  <si>
    <t>Ogółem wydatki inwestycyjne dz. 801</t>
  </si>
  <si>
    <t>A. Dotacje i środki z budżetu państwa (np. od wojewody)</t>
  </si>
  <si>
    <t>D. Środki Rządowego Funduszu Inwestycji Lokalnych</t>
  </si>
  <si>
    <t>Ogółem wydatki inwestycyjne dz. 750</t>
  </si>
  <si>
    <t>Ogółem wydatki na zakupy inwestycyjne dz. 801</t>
  </si>
  <si>
    <t>Jednostka organizacyjna realizująca zadanie lub koordynująca wykonanie zadania</t>
  </si>
  <si>
    <t>F. Inne źródła</t>
  </si>
  <si>
    <t>E. Środki Rządowego Funduszu Polski Ład</t>
  </si>
  <si>
    <t>Odszkodowania za grunty zajęte pod rozbudowę dróg powiatowych</t>
  </si>
  <si>
    <t>6050/6370</t>
  </si>
  <si>
    <t>Budowa Hospicjum stacjonarnego - GOŚCINIEC KRÓLOWEJ APOSTOŁÓW</t>
  </si>
  <si>
    <t>Ogółem dz. 851</t>
  </si>
  <si>
    <t>Kompleksowa modernizacja głównego budynku Zespołu Szkół im. J. Śniadeckiego w Pionkach, z dostosowaniem do potrzeb osób niepełnosprawnych</t>
  </si>
  <si>
    <t>38.</t>
  </si>
  <si>
    <t>39.</t>
  </si>
  <si>
    <t>40.</t>
  </si>
  <si>
    <t>Zadania inwestycyjne w 2024 r.</t>
  </si>
  <si>
    <r>
      <t xml:space="preserve">rok budżetowy 2024 </t>
    </r>
    <r>
      <rPr>
        <b/>
        <sz val="10"/>
        <rFont val="Arial CE"/>
        <charset val="238"/>
      </rPr>
      <t>(8+9+10+11)</t>
    </r>
  </si>
  <si>
    <t>Przebudowa drogi powiatowej nr 3524W Jedlnia Letnisko-Czarna - gmina Jedlnia Letnisko, Pionki</t>
  </si>
  <si>
    <t xml:space="preserve">C. Środki Rządowego Funduszu Rozwoju Dróg </t>
  </si>
  <si>
    <t>Budowa obiektu mostowego na rzece Iłżance wraz z budową drogi powiatowej nr 3554W gr. woj.-Seredzice-Iłża - gmina Iłża</t>
  </si>
  <si>
    <t>Rozbudowa drogi powiatowej nr 3560W Ruda Wielka-Dąbrówka Warszawska - gmina Wierzbica</t>
  </si>
  <si>
    <t>Rozbudowa drogi powiatowej nr 3565W Wolanów-Kończyce - gmina Wolanów</t>
  </si>
  <si>
    <t>Modernizacja klatek ewakuacyjnych w budynku Starostwa Powiatowego w Radomiu przy ul. Mazowieckiego 7</t>
  </si>
  <si>
    <t>Rozbudowa drogi powiatowej nr 1115W Przytyk-Kożuchów - do drogi krajowej nr 48 - gmina Przytyk</t>
  </si>
  <si>
    <t>Rozbudowa drogi powiatowej nr 3336W Wieniawa-Przytyk-Jedlińsk od drogi gminnej nr 350913W do granicy powiatu - gmina Przytyk</t>
  </si>
  <si>
    <t>Rozbudowa drogi powiatowej nr 3523W Jedlnia-Sokoły-Pionki - gmina Pionki</t>
  </si>
  <si>
    <t>Rozbudowa drogi powiatowej nr 3533W Kłonówek-Rawica - gmina Skaryszew, Gózd</t>
  </si>
  <si>
    <t>Rozbudowa drogi powiatowej nr 3539W Radom-Gębarzów-Polany - gmina Kowala, Skaryszew, Wierzbica</t>
  </si>
  <si>
    <t>Rozbudowa drogi powiatowej nr 3570W Zakrzew-Wolanów-Augustów - gmina Wolanów, Zakrzew</t>
  </si>
  <si>
    <t>12.</t>
  </si>
  <si>
    <t>13.</t>
  </si>
  <si>
    <t>14.</t>
  </si>
  <si>
    <t>15.</t>
  </si>
  <si>
    <t>16.</t>
  </si>
  <si>
    <t>Przebudowa drogi powiatowej (byłej drogi krajowej nr 9) polegająca na budowie chodnika - gmina Iłża</t>
  </si>
  <si>
    <t>17.</t>
  </si>
  <si>
    <t>18.</t>
  </si>
  <si>
    <t>19.</t>
  </si>
  <si>
    <t>Dostosowanie budynku Starostwa Powiatowego w Radomiu do wykonania wejścia zewnętrznego do istniejącej windy</t>
  </si>
  <si>
    <t>Przebudowa Oddziału Chorób Wewnętrznych w SPZZOZ - Szpital w Iłży</t>
  </si>
  <si>
    <t>Przebudowa i modernizacja apteki Szpitala przy ul. Danuty Siedzikówny "Inki" 4 w Iłży</t>
  </si>
  <si>
    <t>Adaptacja pomieszczeń w pawilonie zachowawczym na potrzeby instalacji rezonansu magnetycznego w SPZZOZ w Pionkach</t>
  </si>
  <si>
    <t>Zakup Videogastroskopu z torem wizyjnym dla pracowni Endoskopowej w SPZZOZ w Pionkach</t>
  </si>
  <si>
    <t>Zakup tomografu optycznego dla Poradni Okulistycznej w SPZZOZ w Pionkach</t>
  </si>
  <si>
    <t>Zakup aparatu USG do wykonywania badań echo serca dla Poradni Kardiologicznej w SPZZOZ w Pionkach</t>
  </si>
  <si>
    <t>Zakup zestawu do wykonywania prób wysiłkowych dla Poradni Kardiologicznej w SPZZOZ w Pionkach</t>
  </si>
  <si>
    <t>E. 1.000.000,00</t>
  </si>
  <si>
    <t>Montaż instalacji OZE i termomodernizacja budynków użyteczności publicznej Powiatu Radomskiego</t>
  </si>
  <si>
    <t>Ogółem dz. 900</t>
  </si>
  <si>
    <t>Ogółem wydatki inwestycyjne dz. 900</t>
  </si>
  <si>
    <t>DPS Krzyżanowice</t>
  </si>
  <si>
    <t>DPS Krzyżanowice dostępny dla wszystkich</t>
  </si>
  <si>
    <t>Ogółem wydatki inwestycyjne dz. 852</t>
  </si>
  <si>
    <t>Ogółem wydatki na zakupy inwestycyjne dz. 852</t>
  </si>
  <si>
    <t>Ogółem dz. 852</t>
  </si>
  <si>
    <t>Dostosowanie budynku PUP w Radomiu dla potrzeb osób niepełnosprawnych</t>
  </si>
  <si>
    <t>Ogółem wydatki inwestycyjne dz. 853</t>
  </si>
  <si>
    <t>Dostawa i montaż klimatyzatorów</t>
  </si>
  <si>
    <t>PCOM w Krzyżanowicach</t>
  </si>
  <si>
    <t>Ogółem dz. 853</t>
  </si>
  <si>
    <t>Ogółem dz. 754</t>
  </si>
  <si>
    <t>Rozbudowa drogi powiatowej nr 3564W Radom-Augustów-Kowala-Parznice polegająca na budowie chodnika odcinek od m. Kosów do m. Augustów - gmina Kowala</t>
  </si>
  <si>
    <t>Adaptacja wewnętrznej sali gimnastycznej na aulę wykładową - III etap</t>
  </si>
  <si>
    <t>Zespół Szkół w Pionkach</t>
  </si>
  <si>
    <t>Przebudowa łazienki dla personelu</t>
  </si>
  <si>
    <t>CKZiU w Pionkach</t>
  </si>
  <si>
    <t>Zakup samochodu osobowego powyżej 9 osób do przewozu młodzieży szkolnej</t>
  </si>
  <si>
    <t>Utworzenie i funkcjonowanie Branżowego Centrum Umiejętności w Pionkach</t>
  </si>
  <si>
    <t>41.</t>
  </si>
  <si>
    <t>42.</t>
  </si>
  <si>
    <t>43.</t>
  </si>
  <si>
    <t>44.</t>
  </si>
  <si>
    <t>Zakup wyposażenia do głównego budynku Zespołu Szkół im. J. Śniadeckiego w Pionkach, z dostosowaniem do potrzeb osób niepełnosprawnych</t>
  </si>
  <si>
    <t>F. 7.514.786,39</t>
  </si>
  <si>
    <t>Budowa sali sportowej przy Liceum Ogólnokształcącym w Iłży wraz z łącznikiem oraz modernizacją kotłowni</t>
  </si>
  <si>
    <t>Zakup autobusu do przewozu osób z niepełnosprawnością - Mieszkańców Domu Pomocy Społecznej w Krzyżanowicach</t>
  </si>
  <si>
    <t>Modernizacja pomieszczeń Oddziału Ginekologiczno - Położniczego z Opieką nad Noworodkiem w SPZZOZ - Szpital w Iłży</t>
  </si>
  <si>
    <t>Rozbudowa drogi powiatowej nr 3518W Wola Goryńska-Stare Mąkosy-Jedlnia, od m. Zadobrze do drogi woj. 737 - gmina Pionki</t>
  </si>
  <si>
    <t xml:space="preserve">B. 1.484.849,00                                                                                 </t>
  </si>
  <si>
    <t>PUP Radom</t>
  </si>
  <si>
    <t>Rozbudowa drogi powiatowej nr 1715W Brzóza-Radom polegająca na budowie chodnika na odcinku Mąkosy Nowe do Lewaszówki - gmina Jastrzębia</t>
  </si>
  <si>
    <t>Rozbudowa drogi powiatowej nr 3570W Zakrzew-Wolanów-Augustów od drogi krajowej nr 12 do granicy gminy Wolanów - gmina Wolanów</t>
  </si>
  <si>
    <t>45.</t>
  </si>
  <si>
    <t>Przebudowa drogi powiatowej nr 3553W gr. woj. - Jasieniec Iłżecki Górny-Pastwiska polegająca na budowie chodnika w m. Nowy Jasieniec Iłżecki - gmina Iłża</t>
  </si>
  <si>
    <t>Zakup samochodu osobowego powyżej 9 osób do przewozu dzieci i młodzieży z niepełnosprawnością</t>
  </si>
  <si>
    <t>Przebudowa drogi powiatowej nr 3508W Radom-Dąbrówka Podłężna polegająca na budowie chodnika - gmina Zakrzew</t>
  </si>
  <si>
    <t>C. 1.680.579,01</t>
  </si>
  <si>
    <t>Dostosowanie budynków Starostwa Powiatowego w Radomiu w celu likwidacji barier architektonicznych i informacyjno-komunikacyjnych</t>
  </si>
  <si>
    <t>Ogółem dz. 921</t>
  </si>
  <si>
    <t>46.</t>
  </si>
  <si>
    <t>47.</t>
  </si>
  <si>
    <t>Konserwacja polichromii w prezbiterium kościoła pw. Wniebowzięcia NMP w Iłży</t>
  </si>
  <si>
    <t>Modernizacja budynku B Starostwa Powiatowego w Radomiu wraz z zagospodarowaniem terenu i przebudową schodów</t>
  </si>
  <si>
    <t>Budowa tężni solankowej wraz z zagospodarowaniem terenu w m. Wierzbica</t>
  </si>
  <si>
    <t xml:space="preserve">      B.    200.000,00</t>
  </si>
  <si>
    <t>Zakup wózka hydraulicznego dwupoziomowego na potrzeby SPZZOZ w Pionkach</t>
  </si>
  <si>
    <t>Zakup dwóch skanerów żyl wraz ze stojakiem na potrzeby SPZZOZ w Pionkach</t>
  </si>
  <si>
    <t>Zakup i dostawa wagi najezdnej łóżkowej do Zakładu Opiekuńczo - Leczniczego w SPZZOZ w Pionkach</t>
  </si>
  <si>
    <t>Zakup dwóch bilirubinometrów dla Poradni Położnej Środowiskowo-Rodzinnej i Oddziału Ginekologiczno-Położniczego z opieką nad noworodkiem w SPZZOZ - Szpital w Iłży</t>
  </si>
  <si>
    <t>Zakup aparatury medycznej dla Poradni Kardiologicznej w SPZZOZ - Szpital w Iłży: system holtera EKG z dwoma rejestratorami oraz system holtera ciśnienia z dwoma rejestratorami</t>
  </si>
  <si>
    <t>Zakup urządzeń wielofunkcyjnych i plotera</t>
  </si>
  <si>
    <t>Zakup systemu kolejkowego</t>
  </si>
  <si>
    <t>Ogółem wydatki na zakupy inwestycyjne dz. 710</t>
  </si>
  <si>
    <t>Ogółem dz. 710</t>
  </si>
  <si>
    <t>B. 1.438.024,00       C. 7.597.035,53</t>
  </si>
  <si>
    <t>Wykonanie przyłącza cieplnego dla potrzeb CO i CWU oraz węzła cieplnego do budynku Jednostki Ratowniczo-Gaśniczej Nr 3 oraz budynku magazynowo-warsztatowego KM PSP w Radomiu</t>
  </si>
  <si>
    <t>Zakup dwóch wózków transportowych do Punktu Sterylizacji SPZZOZ - Szpital w Iłży</t>
  </si>
  <si>
    <t>Kompleks torów treningowo-szkoleniowych dla służb ratowniczych</t>
  </si>
  <si>
    <t>Zakup pojazdu służbowego dla Komendy Miejskiej Policji w Radomiu na potrzeby Posterunku Policji w Przytyku KP Zakrzew</t>
  </si>
  <si>
    <t>Zakup i dostawa aparatu EKG wraz z wyposażeniem na potrzeby Izby Przyjeć w SPZZOZ w Pionkach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</si>
  <si>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</si>
  <si>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</si>
  <si>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</si>
  <si>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</si>
  <si>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</si>
  <si>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</si>
  <si>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</si>
  <si>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</si>
  <si>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</si>
  <si>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</si>
  <si>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</si>
  <si>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</si>
  <si>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</si>
  <si>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Wykonanie dokumentacji projektowo-kosztorysowej na dostosowanie budynków PUP w Radomiu oraz Filii w Pionkach dla potrzeb osób niepełnosprawnych</t>
  </si>
  <si>
    <t>Zakup i dostawa ultrasonografu bezprzewodowego - zestawu na potrzeby SPZZOZ w Pionkach</t>
  </si>
  <si>
    <t>Zakup aparatury i sprzętu medycznego do Zakładu Rehabilitacji Ogólnoustrojowej i Zakładu Opiekuńczo-Leczniczego w SPZZOZ - Szpital w Iłży</t>
  </si>
  <si>
    <t>F.  2.222.283,05</t>
  </si>
  <si>
    <t>Utwardzenie części placu szkolnego Zespołu Szkół Ponadpodstawowych w Iłży</t>
  </si>
  <si>
    <t>Zespół Szkół Ponadpodstawowych w Iłży</t>
  </si>
  <si>
    <t>Montaż systemu alarmowego w głównym budynku Zespołu Szkół im. J. Śniadeckiego w Pionkach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</si>
  <si>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</si>
  <si>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</si>
  <si>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</si>
  <si>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</si>
  <si>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</si>
  <si>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</si>
  <si>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</si>
  <si>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</si>
  <si>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</si>
  <si>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</si>
  <si>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</si>
  <si>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</si>
  <si>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</si>
  <si>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</si>
  <si>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</si>
  <si>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</si>
  <si>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</si>
  <si>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</si>
  <si>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61.</t>
  </si>
  <si>
    <t>62.</t>
  </si>
  <si>
    <t>63.</t>
  </si>
  <si>
    <t>64.</t>
  </si>
  <si>
    <t>65.</t>
  </si>
  <si>
    <t>66.</t>
  </si>
  <si>
    <t>Zakup samochodu osobowego segment C w wersji oznakowanej dla Komendy Miejskiej Policji w Radomiu na potrzeby Posterunku Policji w Goździe</t>
  </si>
  <si>
    <t>Kompleksowa modernizacja kotłowni w budynku przy ul. Bodzentyńskiej 17 wraz z dostosowaniem do obowiązujących przepisów ppoż</t>
  </si>
  <si>
    <t>Budowa miejsc parkingowych na terenie DPS w Wierzbicy ul. Sienkiewicza 37</t>
  </si>
  <si>
    <t>DPS Wierzbica</t>
  </si>
  <si>
    <t>Zakup i montaż wiaty śmietnikowej</t>
  </si>
  <si>
    <t>67.</t>
  </si>
  <si>
    <t>68.</t>
  </si>
  <si>
    <t>69.</t>
  </si>
  <si>
    <t>70.</t>
  </si>
  <si>
    <t>Rozbudowa drogi powiatowej nr 3554W gr. woj. - Seredzice-Iłża - gmina Iłża</t>
  </si>
  <si>
    <t>Remont konserwatorski budynku kościoła pw. św. Barbary w Pionkach</t>
  </si>
  <si>
    <t>B.             40.000,00</t>
  </si>
  <si>
    <t>Zespół Szkół im. J. Śniadeckiego w Pionkach</t>
  </si>
  <si>
    <t>E. 4.163.242,00</t>
  </si>
  <si>
    <t>Wykonanie oraz montaż balustrad i poręczy zewnętrznych schodowych przy obiekcie Starostwa Powiatowego w Radomiu</t>
  </si>
  <si>
    <t>A. 4.000.000,00</t>
  </si>
  <si>
    <t>B. 1.400.000,00</t>
  </si>
  <si>
    <t>C. 5.026.547,03</t>
  </si>
  <si>
    <t>E.  3.090.303,00</t>
  </si>
  <si>
    <t>71.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</si>
</sst>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  <charset val="238"/>
    </font>
    <font>
      <sz val="10"/>
      <color rgb="FFFF0000"/>
      <name val="Arial CE"/>
      <charset val="238"/>
    </font>
    <font>
      <sz val="10"/>
      <color theme="1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vertical="center"/>
    </xf>
    <xf numFmtId="43" fontId="11" fillId="0" borderId="1" xfId="0" applyNumberFormat="1" applyFont="1" applyBorder="1" applyAlignment="1">
      <alignment horizontal="right" vertical="center"/>
    </xf>
    <xf numFmtId="43" fontId="11" fillId="0" borderId="1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6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vertical="center"/>
    </xf>
    <xf numFmtId="43" fontId="11" fillId="0" borderId="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/>
    </xf>
    <xf numFmtId="43" fontId="11" fillId="0" borderId="1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 wrapText="1"/>
    </xf>
    <xf numFmtId="43" fontId="11" fillId="0" borderId="2" xfId="0" applyNumberFormat="1" applyFont="1" applyBorder="1" applyAlignment="1">
      <alignment vertical="center"/>
    </xf>
    <xf numFmtId="43" fontId="11" fillId="0" borderId="2" xfId="1" applyFont="1" applyBorder="1" applyAlignment="1">
      <alignment vertical="center"/>
    </xf>
    <xf numFmtId="43" fontId="11" fillId="0" borderId="16" xfId="1" applyFont="1" applyBorder="1" applyAlignment="1">
      <alignment vertical="center"/>
    </xf>
    <xf numFmtId="43" fontId="11" fillId="0" borderId="8" xfId="0" applyNumberFormat="1" applyFont="1" applyBorder="1" applyAlignment="1">
      <alignment vertical="center"/>
    </xf>
    <xf numFmtId="43" fontId="11" fillId="0" borderId="8" xfId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3" fontId="11" fillId="0" borderId="7" xfId="0" applyNumberFormat="1" applyFont="1" applyBorder="1" applyAlignment="1">
      <alignment vertical="center"/>
    </xf>
    <xf numFmtId="43" fontId="11" fillId="0" borderId="7" xfId="1" applyFont="1" applyBorder="1" applyAlignment="1">
      <alignment vertical="center"/>
    </xf>
    <xf numFmtId="4" fontId="11" fillId="0" borderId="7" xfId="0" applyNumberFormat="1" applyFont="1" applyBorder="1" applyAlignment="1"/>
    <xf numFmtId="43" fontId="11" fillId="0" borderId="1" xfId="1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3" fontId="11" fillId="0" borderId="28" xfId="0" applyNumberFormat="1" applyFont="1" applyBorder="1" applyAlignment="1">
      <alignment vertical="center"/>
    </xf>
    <xf numFmtId="43" fontId="11" fillId="0" borderId="28" xfId="1" applyFont="1" applyBorder="1" applyAlignment="1">
      <alignment vertical="center"/>
    </xf>
    <xf numFmtId="43" fontId="12" fillId="0" borderId="2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43" fontId="11" fillId="0" borderId="0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right" vertical="center"/>
    </xf>
    <xf numFmtId="43" fontId="13" fillId="0" borderId="6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right" wrapText="1"/>
    </xf>
    <xf numFmtId="43" fontId="13" fillId="0" borderId="1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horizontal="right" vertical="center"/>
    </xf>
    <xf numFmtId="43" fontId="13" fillId="0" borderId="1" xfId="0" applyNumberFormat="1" applyFont="1" applyBorder="1" applyAlignment="1">
      <alignment horizontal="right" vertical="center" wrapText="1"/>
    </xf>
    <xf numFmtId="43" fontId="13" fillId="0" borderId="1" xfId="0" applyNumberFormat="1" applyFont="1" applyBorder="1" applyAlignment="1">
      <alignment vertical="center" wrapText="1"/>
    </xf>
    <xf numFmtId="43" fontId="13" fillId="0" borderId="2" xfId="0" applyNumberFormat="1" applyFont="1" applyBorder="1" applyAlignment="1">
      <alignment vertical="center"/>
    </xf>
    <xf numFmtId="43" fontId="13" fillId="0" borderId="2" xfId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43" fontId="5" fillId="0" borderId="16" xfId="0" applyNumberFormat="1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vertical="center"/>
    </xf>
    <xf numFmtId="43" fontId="5" fillId="0" borderId="2" xfId="0" applyNumberFormat="1" applyFont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43" fontId="5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/>
    </xf>
    <xf numFmtId="4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43" fontId="5" fillId="0" borderId="7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3" fontId="0" fillId="0" borderId="16" xfId="0" applyNumberFormat="1" applyFont="1" applyBorder="1" applyAlignment="1">
      <alignment vertical="center"/>
    </xf>
    <xf numFmtId="43" fontId="15" fillId="0" borderId="16" xfId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43" fontId="15" fillId="0" borderId="16" xfId="0" applyNumberFormat="1" applyFont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43" fontId="1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43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horizontal="left" vertical="center" wrapText="1"/>
    </xf>
    <xf numFmtId="43" fontId="5" fillId="0" borderId="2" xfId="1" applyFont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4" fontId="11" fillId="0" borderId="16" xfId="0" applyNumberFormat="1" applyFont="1" applyBorder="1" applyAlignment="1"/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/>
    </xf>
    <xf numFmtId="43" fontId="5" fillId="0" borderId="28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43" fontId="8" fillId="0" borderId="2" xfId="0" applyNumberFormat="1" applyFont="1" applyBorder="1" applyAlignment="1">
      <alignment vertical="center"/>
    </xf>
    <xf numFmtId="43" fontId="4" fillId="0" borderId="2" xfId="0" applyNumberFormat="1" applyFont="1" applyBorder="1" applyAlignment="1">
      <alignment vertical="center"/>
    </xf>
    <xf numFmtId="43" fontId="4" fillId="0" borderId="2" xfId="1" applyFont="1" applyBorder="1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3" fontId="0" fillId="0" borderId="2" xfId="0" applyNumberFormat="1" applyFont="1" applyBorder="1" applyAlignment="1">
      <alignment vertical="center"/>
    </xf>
    <xf numFmtId="43" fontId="15" fillId="0" borderId="2" xfId="1" applyFont="1" applyBorder="1" applyAlignment="1">
      <alignment vertical="center"/>
    </xf>
    <xf numFmtId="43" fontId="15" fillId="0" borderId="2" xfId="0" applyNumberFormat="1" applyFont="1" applyBorder="1" applyAlignment="1">
      <alignment vertical="center"/>
    </xf>
    <xf numFmtId="43" fontId="5" fillId="0" borderId="7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left" vertical="center" wrapText="1"/>
    </xf>
    <xf numFmtId="43" fontId="0" fillId="0" borderId="1" xfId="0" applyNumberFormat="1" applyFont="1" applyBorder="1" applyAlignment="1">
      <alignment vertical="center"/>
    </xf>
    <xf numFmtId="43" fontId="15" fillId="0" borderId="1" xfId="1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43" fontId="11" fillId="0" borderId="7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11" fillId="0" borderId="7" xfId="1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43" fontId="5" fillId="0" borderId="8" xfId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43" fontId="11" fillId="0" borderId="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43" fontId="5" fillId="0" borderId="6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43" fontId="13" fillId="0" borderId="6" xfId="0" applyNumberFormat="1" applyFont="1" applyBorder="1" applyAlignment="1">
      <alignment horizontal="right" vertical="center" wrapText="1"/>
    </xf>
    <xf numFmtId="43" fontId="5" fillId="0" borderId="33" xfId="0" applyNumberFormat="1" applyFont="1" applyBorder="1" applyAlignment="1">
      <alignment vertical="center"/>
    </xf>
    <xf numFmtId="43" fontId="11" fillId="0" borderId="33" xfId="0" applyNumberFormat="1" applyFont="1" applyBorder="1" applyAlignment="1">
      <alignment vertical="center"/>
    </xf>
    <xf numFmtId="43" fontId="11" fillId="0" borderId="33" xfId="1" applyFont="1" applyBorder="1" applyAlignment="1">
      <alignment vertical="center"/>
    </xf>
    <xf numFmtId="0" fontId="0" fillId="0" borderId="3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6" xfId="0" applyFont="1" applyBorder="1" applyAlignment="1">
      <alignment horizontal="left" vertical="center" wrapText="1"/>
    </xf>
    <xf numFmtId="43" fontId="1" fillId="0" borderId="2" xfId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1" fillId="0" borderId="33" xfId="1" applyFont="1" applyBorder="1" applyAlignment="1">
      <alignment horizontal="center" vertical="center"/>
    </xf>
    <xf numFmtId="43" fontId="11" fillId="0" borderId="33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43" fontId="5" fillId="0" borderId="33" xfId="0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left" vertical="center" wrapText="1"/>
    </xf>
    <xf numFmtId="43" fontId="11" fillId="0" borderId="6" xfId="1" applyFont="1" applyBorder="1" applyAlignment="1">
      <alignment vertical="center"/>
    </xf>
    <xf numFmtId="4" fontId="11" fillId="0" borderId="6" xfId="0" applyNumberFormat="1" applyFont="1" applyBorder="1" applyAlignment="1">
      <alignment vertical="center"/>
    </xf>
    <xf numFmtId="43" fontId="16" fillId="0" borderId="7" xfId="0" applyNumberFormat="1" applyFont="1" applyBorder="1" applyAlignment="1">
      <alignment vertical="center"/>
    </xf>
    <xf numFmtId="43" fontId="16" fillId="0" borderId="7" xfId="1" applyFont="1" applyBorder="1" applyAlignment="1">
      <alignment horizontal="center" vertical="center"/>
    </xf>
    <xf numFmtId="43" fontId="16" fillId="0" borderId="1" xfId="0" applyNumberFormat="1" applyFont="1" applyBorder="1" applyAlignment="1">
      <alignment vertical="center"/>
    </xf>
    <xf numFmtId="43" fontId="16" fillId="0" borderId="1" xfId="1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43" fontId="0" fillId="0" borderId="6" xfId="0" applyNumberFormat="1" applyFont="1" applyBorder="1" applyAlignment="1">
      <alignment vertical="center"/>
    </xf>
    <xf numFmtId="43" fontId="15" fillId="0" borderId="6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 wrapText="1"/>
    </xf>
    <xf numFmtId="43" fontId="16" fillId="0" borderId="2" xfId="0" applyNumberFormat="1" applyFont="1" applyBorder="1" applyAlignment="1">
      <alignment vertical="center"/>
    </xf>
    <xf numFmtId="43" fontId="16" fillId="0" borderId="2" xfId="1" applyFont="1" applyBorder="1" applyAlignment="1">
      <alignment horizontal="center" vertical="center"/>
    </xf>
    <xf numFmtId="43" fontId="0" fillId="0" borderId="8" xfId="0" applyNumberFormat="1" applyFont="1" applyBorder="1" applyAlignment="1">
      <alignment vertical="center"/>
    </xf>
    <xf numFmtId="4" fontId="15" fillId="0" borderId="8" xfId="0" applyNumberFormat="1" applyFont="1" applyBorder="1" applyAlignment="1">
      <alignment vertical="center"/>
    </xf>
    <xf numFmtId="43" fontId="15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0" fillId="0" borderId="8" xfId="0" applyFont="1" applyBorder="1" applyAlignment="1">
      <alignment horizontal="left" vertical="center" wrapText="1"/>
    </xf>
    <xf numFmtId="43" fontId="15" fillId="0" borderId="8" xfId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7" fillId="0" borderId="2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43" fontId="15" fillId="0" borderId="6" xfId="1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43" fontId="0" fillId="0" borderId="33" xfId="0" applyNumberFormat="1" applyFont="1" applyBorder="1" applyAlignment="1">
      <alignment vertical="center"/>
    </xf>
    <xf numFmtId="43" fontId="15" fillId="0" borderId="33" xfId="1" applyFont="1" applyBorder="1" applyAlignment="1">
      <alignment vertical="center"/>
    </xf>
    <xf numFmtId="43" fontId="1" fillId="0" borderId="33" xfId="1" applyFont="1" applyBorder="1" applyAlignment="1">
      <alignment vertical="center"/>
    </xf>
    <xf numFmtId="43" fontId="15" fillId="0" borderId="33" xfId="0" applyNumberFormat="1" applyFont="1" applyBorder="1" applyAlignment="1">
      <alignment vertical="center"/>
    </xf>
    <xf numFmtId="43" fontId="15" fillId="0" borderId="7" xfId="1" applyFont="1" applyBorder="1" applyAlignment="1">
      <alignment vertical="center"/>
    </xf>
    <xf numFmtId="43" fontId="1" fillId="0" borderId="7" xfId="1" applyFont="1" applyBorder="1" applyAlignment="1">
      <alignment vertical="center"/>
    </xf>
    <xf numFmtId="43" fontId="16" fillId="0" borderId="8" xfId="0" applyNumberFormat="1" applyFont="1" applyBorder="1" applyAlignment="1">
      <alignment vertical="center"/>
    </xf>
    <xf numFmtId="43" fontId="16" fillId="0" borderId="8" xfId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right" wrapText="1"/>
    </xf>
    <xf numFmtId="43" fontId="13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0"/>
  <sheetViews>
    <sheetView tabSelected="1" topLeftCell="A59" workbookViewId="0">
      <selection activeCell="L71" sqref="L71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7.42578125" style="1" customWidth="1"/>
    <col min="7" max="7" width="17.5703125" style="1" customWidth="1"/>
    <col min="8" max="8" width="16.5703125" style="1" customWidth="1"/>
    <col min="9" max="9" width="15.28515625" style="1" customWidth="1"/>
    <col min="10" max="10" width="18.28515625" style="1" bestFit="1" customWidth="1"/>
    <col min="11" max="11" width="14.7109375" style="1" customWidth="1"/>
    <col min="12" max="12" width="18.28515625" style="1" customWidth="1"/>
    <col min="13" max="16384" width="9.140625" style="1"/>
  </cols>
  <sheetData>
    <row r="1" spans="1:37" ht="18" x14ac:dyDescent="0.2">
      <c r="A1" s="257" t="s">
        <v>50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11</v>
      </c>
    </row>
    <row r="3" spans="1:37" s="6" customFormat="1" ht="20.100000000000001" customHeight="1" x14ac:dyDescent="0.2">
      <c r="A3" s="258" t="s">
        <v>12</v>
      </c>
      <c r="B3" s="260" t="s">
        <v>4</v>
      </c>
      <c r="C3" s="260" t="s">
        <v>10</v>
      </c>
      <c r="D3" s="260" t="s">
        <v>19</v>
      </c>
      <c r="E3" s="262" t="s">
        <v>21</v>
      </c>
      <c r="F3" s="262" t="s">
        <v>18</v>
      </c>
      <c r="G3" s="262" t="s">
        <v>15</v>
      </c>
      <c r="H3" s="262"/>
      <c r="I3" s="262"/>
      <c r="J3" s="262"/>
      <c r="K3" s="262"/>
      <c r="L3" s="264" t="s">
        <v>39</v>
      </c>
    </row>
    <row r="4" spans="1:37" s="6" customFormat="1" ht="20.100000000000001" customHeight="1" x14ac:dyDescent="0.2">
      <c r="A4" s="259"/>
      <c r="B4" s="261"/>
      <c r="C4" s="261"/>
      <c r="D4" s="261"/>
      <c r="E4" s="263"/>
      <c r="F4" s="263"/>
      <c r="G4" s="263" t="s">
        <v>51</v>
      </c>
      <c r="H4" s="263" t="s">
        <v>23</v>
      </c>
      <c r="I4" s="263"/>
      <c r="J4" s="263"/>
      <c r="K4" s="263"/>
      <c r="L4" s="265"/>
    </row>
    <row r="5" spans="1:37" s="6" customFormat="1" ht="29.25" customHeight="1" x14ac:dyDescent="0.2">
      <c r="A5" s="259"/>
      <c r="B5" s="261"/>
      <c r="C5" s="261"/>
      <c r="D5" s="261"/>
      <c r="E5" s="263"/>
      <c r="F5" s="263"/>
      <c r="G5" s="263"/>
      <c r="H5" s="263" t="s">
        <v>20</v>
      </c>
      <c r="I5" s="263" t="s">
        <v>16</v>
      </c>
      <c r="J5" s="263" t="s">
        <v>22</v>
      </c>
      <c r="K5" s="263" t="s">
        <v>17</v>
      </c>
      <c r="L5" s="265"/>
    </row>
    <row r="6" spans="1:37" s="6" customFormat="1" ht="20.100000000000001" customHeight="1" x14ac:dyDescent="0.2">
      <c r="A6" s="259"/>
      <c r="B6" s="261"/>
      <c r="C6" s="261"/>
      <c r="D6" s="261"/>
      <c r="E6" s="263"/>
      <c r="F6" s="263"/>
      <c r="G6" s="263"/>
      <c r="H6" s="263"/>
      <c r="I6" s="263"/>
      <c r="J6" s="263"/>
      <c r="K6" s="263"/>
      <c r="L6" s="265"/>
    </row>
    <row r="7" spans="1:37" s="6" customFormat="1" ht="20.100000000000001" customHeight="1" x14ac:dyDescent="0.2">
      <c r="A7" s="259"/>
      <c r="B7" s="261"/>
      <c r="C7" s="261"/>
      <c r="D7" s="261"/>
      <c r="E7" s="263"/>
      <c r="F7" s="263"/>
      <c r="G7" s="263"/>
      <c r="H7" s="263"/>
      <c r="I7" s="263"/>
      <c r="J7" s="263"/>
      <c r="K7" s="263"/>
      <c r="L7" s="265"/>
    </row>
    <row r="8" spans="1:37" ht="8.1" customHeight="1" x14ac:dyDescent="0.2">
      <c r="A8" s="8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9">
        <v>12</v>
      </c>
      <c r="M8" s="2"/>
      <c r="N8" s="2"/>
    </row>
    <row r="9" spans="1:37" ht="45.75" customHeight="1" x14ac:dyDescent="0.2">
      <c r="A9" s="82" t="s">
        <v>5</v>
      </c>
      <c r="B9" s="83">
        <v>600</v>
      </c>
      <c r="C9" s="83">
        <v>60014</v>
      </c>
      <c r="D9" s="83">
        <v>6050</v>
      </c>
      <c r="E9" s="80" t="s">
        <v>58</v>
      </c>
      <c r="F9" s="81">
        <v>16947395.27</v>
      </c>
      <c r="G9" s="61">
        <v>2600000</v>
      </c>
      <c r="H9" s="62">
        <v>1200000</v>
      </c>
      <c r="I9" s="35"/>
      <c r="J9" s="153" t="s">
        <v>205</v>
      </c>
      <c r="K9" s="35"/>
      <c r="L9" s="29" t="s">
        <v>27</v>
      </c>
      <c r="M9" s="14"/>
      <c r="N9" s="10"/>
      <c r="O9" s="19"/>
      <c r="P9" s="19"/>
      <c r="Q9" s="19"/>
      <c r="R9" s="19"/>
      <c r="S9" s="20"/>
      <c r="T9" s="11"/>
      <c r="U9" s="11"/>
      <c r="V9" s="21"/>
      <c r="W9" s="21"/>
      <c r="X9" s="22"/>
      <c r="Y9" s="11"/>
      <c r="Z9" s="23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54" customHeight="1" x14ac:dyDescent="0.2">
      <c r="A10" s="165" t="s">
        <v>6</v>
      </c>
      <c r="B10" s="159">
        <v>600</v>
      </c>
      <c r="C10" s="159">
        <v>60014</v>
      </c>
      <c r="D10" s="159">
        <v>6050</v>
      </c>
      <c r="E10" s="160" t="s">
        <v>115</v>
      </c>
      <c r="F10" s="163">
        <v>200000</v>
      </c>
      <c r="G10" s="61">
        <v>100000</v>
      </c>
      <c r="H10" s="164">
        <v>100000</v>
      </c>
      <c r="I10" s="161"/>
      <c r="J10" s="36"/>
      <c r="K10" s="161"/>
      <c r="L10" s="162" t="s">
        <v>27</v>
      </c>
      <c r="M10" s="14"/>
      <c r="N10" s="10"/>
      <c r="O10" s="19"/>
      <c r="P10" s="19"/>
      <c r="Q10" s="19"/>
      <c r="R10" s="19"/>
      <c r="S10" s="20"/>
      <c r="T10" s="11"/>
      <c r="U10" s="11"/>
      <c r="V10" s="21"/>
      <c r="W10" s="21"/>
      <c r="X10" s="22"/>
      <c r="Y10" s="11"/>
      <c r="Z10" s="23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ht="48.75" customHeight="1" x14ac:dyDescent="0.2">
      <c r="A11" s="84" t="s">
        <v>7</v>
      </c>
      <c r="B11" s="85">
        <v>600</v>
      </c>
      <c r="C11" s="86">
        <v>60014</v>
      </c>
      <c r="D11" s="85">
        <v>6050</v>
      </c>
      <c r="E11" s="87" t="s">
        <v>59</v>
      </c>
      <c r="F11" s="88">
        <v>200000</v>
      </c>
      <c r="G11" s="61">
        <v>80000</v>
      </c>
      <c r="H11" s="63">
        <v>80000</v>
      </c>
      <c r="I11" s="33"/>
      <c r="J11" s="34"/>
      <c r="K11" s="32"/>
      <c r="L11" s="15" t="s">
        <v>27</v>
      </c>
      <c r="M11" s="14"/>
      <c r="N11" s="10"/>
    </row>
    <row r="12" spans="1:37" ht="49.5" customHeight="1" x14ac:dyDescent="0.2">
      <c r="A12" s="82" t="s">
        <v>3</v>
      </c>
      <c r="B12" s="83">
        <v>600</v>
      </c>
      <c r="C12" s="83">
        <v>60014</v>
      </c>
      <c r="D12" s="83">
        <v>6050</v>
      </c>
      <c r="E12" s="90" t="s">
        <v>120</v>
      </c>
      <c r="F12" s="95">
        <v>2868380.23</v>
      </c>
      <c r="G12" s="64">
        <v>1832579.01</v>
      </c>
      <c r="H12" s="89">
        <v>152000</v>
      </c>
      <c r="I12" s="38"/>
      <c r="J12" s="168" t="s">
        <v>121</v>
      </c>
      <c r="K12" s="37"/>
      <c r="L12" s="24" t="s">
        <v>27</v>
      </c>
      <c r="M12" s="14"/>
      <c r="N12" s="10"/>
    </row>
    <row r="13" spans="1:37" ht="48.75" customHeight="1" x14ac:dyDescent="0.2">
      <c r="A13" s="84" t="s">
        <v>8</v>
      </c>
      <c r="B13" s="85">
        <v>600</v>
      </c>
      <c r="C13" s="86">
        <v>60014</v>
      </c>
      <c r="D13" s="86">
        <v>6050</v>
      </c>
      <c r="E13" s="87" t="s">
        <v>112</v>
      </c>
      <c r="F13" s="88">
        <v>1200000</v>
      </c>
      <c r="G13" s="66">
        <v>100000</v>
      </c>
      <c r="H13" s="63">
        <v>100000</v>
      </c>
      <c r="I13" s="33"/>
      <c r="J13" s="65"/>
      <c r="K13" s="32"/>
      <c r="L13" s="15" t="s">
        <v>27</v>
      </c>
      <c r="M13" s="14"/>
      <c r="N13" s="10"/>
    </row>
    <row r="14" spans="1:37" ht="35.25" customHeight="1" x14ac:dyDescent="0.2">
      <c r="A14" s="94" t="s">
        <v>9</v>
      </c>
      <c r="B14" s="76">
        <v>600</v>
      </c>
      <c r="C14" s="91">
        <v>60014</v>
      </c>
      <c r="D14" s="76">
        <v>6050</v>
      </c>
      <c r="E14" s="87" t="s">
        <v>60</v>
      </c>
      <c r="F14" s="74">
        <v>300000</v>
      </c>
      <c r="G14" s="67">
        <v>150000</v>
      </c>
      <c r="H14" s="68">
        <v>150000</v>
      </c>
      <c r="I14" s="40"/>
      <c r="J14" s="41"/>
      <c r="K14" s="39"/>
      <c r="L14" s="26" t="s">
        <v>27</v>
      </c>
      <c r="M14" s="14"/>
      <c r="N14" s="10"/>
    </row>
    <row r="15" spans="1:37" ht="44.25" customHeight="1" x14ac:dyDescent="0.2">
      <c r="A15" s="84" t="s">
        <v>25</v>
      </c>
      <c r="B15" s="85">
        <v>600</v>
      </c>
      <c r="C15" s="85">
        <v>60014</v>
      </c>
      <c r="D15" s="85">
        <v>6050</v>
      </c>
      <c r="E15" s="87" t="s">
        <v>52</v>
      </c>
      <c r="F15" s="88">
        <v>8094086.21</v>
      </c>
      <c r="G15" s="66">
        <v>1920000</v>
      </c>
      <c r="H15" s="63">
        <v>1920000</v>
      </c>
      <c r="I15" s="33"/>
      <c r="J15" s="34"/>
      <c r="K15" s="32"/>
      <c r="L15" s="15" t="s">
        <v>27</v>
      </c>
      <c r="M15" s="14"/>
      <c r="N15" s="10"/>
    </row>
    <row r="16" spans="1:37" ht="33" customHeight="1" x14ac:dyDescent="0.2">
      <c r="A16" s="84" t="s">
        <v>26</v>
      </c>
      <c r="B16" s="85">
        <v>600</v>
      </c>
      <c r="C16" s="85">
        <v>60014</v>
      </c>
      <c r="D16" s="85">
        <v>6050</v>
      </c>
      <c r="E16" s="87" t="s">
        <v>61</v>
      </c>
      <c r="F16" s="88">
        <v>350000</v>
      </c>
      <c r="G16" s="88">
        <v>150000</v>
      </c>
      <c r="H16" s="63">
        <v>150000</v>
      </c>
      <c r="I16" s="33"/>
      <c r="J16" s="69"/>
      <c r="K16" s="32"/>
      <c r="L16" s="15" t="s">
        <v>27</v>
      </c>
      <c r="M16" s="14"/>
      <c r="N16" s="10"/>
    </row>
    <row r="17" spans="1:14" ht="25.5" customHeight="1" x14ac:dyDescent="0.2">
      <c r="A17" s="304" t="s">
        <v>0</v>
      </c>
      <c r="B17" s="277">
        <v>600</v>
      </c>
      <c r="C17" s="277">
        <v>60014</v>
      </c>
      <c r="D17" s="279" t="s">
        <v>43</v>
      </c>
      <c r="E17" s="281" t="s">
        <v>62</v>
      </c>
      <c r="F17" s="287">
        <v>20225304.02</v>
      </c>
      <c r="G17" s="287">
        <v>6768091</v>
      </c>
      <c r="H17" s="287">
        <v>1120000</v>
      </c>
      <c r="I17" s="287"/>
      <c r="J17" s="168" t="s">
        <v>113</v>
      </c>
      <c r="K17" s="37"/>
      <c r="L17" s="289" t="s">
        <v>27</v>
      </c>
      <c r="M17" s="14"/>
      <c r="N17" s="10"/>
    </row>
    <row r="18" spans="1:14" ht="21" customHeight="1" x14ac:dyDescent="0.2">
      <c r="A18" s="305"/>
      <c r="B18" s="278"/>
      <c r="C18" s="278"/>
      <c r="D18" s="280"/>
      <c r="E18" s="282"/>
      <c r="F18" s="288"/>
      <c r="G18" s="288"/>
      <c r="H18" s="288"/>
      <c r="I18" s="288"/>
      <c r="J18" s="255" t="s">
        <v>202</v>
      </c>
      <c r="K18" s="39"/>
      <c r="L18" s="290"/>
      <c r="M18" s="14"/>
      <c r="N18" s="10"/>
    </row>
    <row r="19" spans="1:14" ht="58.5" customHeight="1" x14ac:dyDescent="0.2">
      <c r="A19" s="229" t="s">
        <v>1</v>
      </c>
      <c r="B19" s="230">
        <v>600</v>
      </c>
      <c r="C19" s="230">
        <v>60014</v>
      </c>
      <c r="D19" s="230">
        <v>6050</v>
      </c>
      <c r="E19" s="87" t="s">
        <v>118</v>
      </c>
      <c r="F19" s="88">
        <v>700000</v>
      </c>
      <c r="G19" s="66">
        <v>100000</v>
      </c>
      <c r="H19" s="63">
        <v>100000</v>
      </c>
      <c r="I19" s="33"/>
      <c r="J19" s="34"/>
      <c r="K19" s="32"/>
      <c r="L19" s="15" t="s">
        <v>27</v>
      </c>
      <c r="M19" s="14"/>
      <c r="N19" s="10"/>
    </row>
    <row r="20" spans="1:14" ht="42" customHeight="1" x14ac:dyDescent="0.2">
      <c r="A20" s="229" t="s">
        <v>2</v>
      </c>
      <c r="B20" s="230">
        <v>600</v>
      </c>
      <c r="C20" s="230">
        <v>60014</v>
      </c>
      <c r="D20" s="230">
        <v>6050</v>
      </c>
      <c r="E20" s="87" t="s">
        <v>54</v>
      </c>
      <c r="F20" s="88">
        <v>9198030</v>
      </c>
      <c r="G20" s="66">
        <v>9000000</v>
      </c>
      <c r="H20" s="63">
        <v>5000000</v>
      </c>
      <c r="I20" s="33"/>
      <c r="J20" s="256" t="s">
        <v>204</v>
      </c>
      <c r="K20" s="32"/>
      <c r="L20" s="15" t="s">
        <v>27</v>
      </c>
      <c r="M20" s="14"/>
      <c r="N20" s="10"/>
    </row>
    <row r="21" spans="1:14" ht="33" customHeight="1" x14ac:dyDescent="0.2">
      <c r="A21" s="215" t="s">
        <v>64</v>
      </c>
      <c r="B21" s="216">
        <v>600</v>
      </c>
      <c r="C21" s="216">
        <v>60014</v>
      </c>
      <c r="D21" s="216">
        <v>6050</v>
      </c>
      <c r="E21" s="87" t="s">
        <v>198</v>
      </c>
      <c r="F21" s="88">
        <v>1066418</v>
      </c>
      <c r="G21" s="66">
        <v>112668</v>
      </c>
      <c r="H21" s="63">
        <v>112668</v>
      </c>
      <c r="I21" s="33"/>
      <c r="J21" s="34"/>
      <c r="K21" s="32"/>
      <c r="L21" s="15" t="s">
        <v>27</v>
      </c>
      <c r="M21" s="14"/>
      <c r="N21" s="10"/>
    </row>
    <row r="22" spans="1:14" ht="42" customHeight="1" x14ac:dyDescent="0.2">
      <c r="A22" s="84" t="s">
        <v>65</v>
      </c>
      <c r="B22" s="85">
        <v>600</v>
      </c>
      <c r="C22" s="85">
        <v>60014</v>
      </c>
      <c r="D22" s="85">
        <v>6050</v>
      </c>
      <c r="E22" s="87" t="s">
        <v>55</v>
      </c>
      <c r="F22" s="88">
        <v>17079557.899999999</v>
      </c>
      <c r="G22" s="66">
        <v>8026547.0300000003</v>
      </c>
      <c r="H22" s="63">
        <v>3000000</v>
      </c>
      <c r="I22" s="33"/>
      <c r="J22" s="69" t="s">
        <v>206</v>
      </c>
      <c r="K22" s="32"/>
      <c r="L22" s="15" t="s">
        <v>27</v>
      </c>
      <c r="M22" s="14"/>
      <c r="N22" s="10"/>
    </row>
    <row r="23" spans="1:14" ht="58.5" customHeight="1" x14ac:dyDescent="0.2">
      <c r="A23" s="84" t="s">
        <v>66</v>
      </c>
      <c r="B23" s="85">
        <v>600</v>
      </c>
      <c r="C23" s="85">
        <v>60014</v>
      </c>
      <c r="D23" s="85">
        <v>6050</v>
      </c>
      <c r="E23" s="87" t="s">
        <v>96</v>
      </c>
      <c r="F23" s="88">
        <v>875000</v>
      </c>
      <c r="G23" s="66">
        <v>708000</v>
      </c>
      <c r="H23" s="63">
        <v>708000</v>
      </c>
      <c r="I23" s="33"/>
      <c r="J23" s="34"/>
      <c r="K23" s="32"/>
      <c r="L23" s="15" t="s">
        <v>27</v>
      </c>
      <c r="M23" s="14"/>
      <c r="N23" s="10"/>
    </row>
    <row r="24" spans="1:14" ht="31.5" customHeight="1" x14ac:dyDescent="0.2">
      <c r="A24" s="84" t="s">
        <v>67</v>
      </c>
      <c r="B24" s="85">
        <v>600</v>
      </c>
      <c r="C24" s="85">
        <v>60014</v>
      </c>
      <c r="D24" s="85">
        <v>6050</v>
      </c>
      <c r="E24" s="87" t="s">
        <v>56</v>
      </c>
      <c r="F24" s="88">
        <v>2476107.9300000002</v>
      </c>
      <c r="G24" s="66">
        <v>100000</v>
      </c>
      <c r="H24" s="63">
        <v>100000</v>
      </c>
      <c r="I24" s="33"/>
      <c r="J24" s="34"/>
      <c r="K24" s="32"/>
      <c r="L24" s="15" t="s">
        <v>27</v>
      </c>
      <c r="M24" s="14"/>
      <c r="N24" s="10"/>
    </row>
    <row r="25" spans="1:14" ht="48.75" customHeight="1" x14ac:dyDescent="0.2">
      <c r="A25" s="84" t="s">
        <v>68</v>
      </c>
      <c r="B25" s="85">
        <v>600</v>
      </c>
      <c r="C25" s="85">
        <v>60014</v>
      </c>
      <c r="D25" s="85">
        <v>6050</v>
      </c>
      <c r="E25" s="87" t="s">
        <v>116</v>
      </c>
      <c r="F25" s="88">
        <v>280000</v>
      </c>
      <c r="G25" s="66">
        <v>180000</v>
      </c>
      <c r="H25" s="63">
        <v>180000</v>
      </c>
      <c r="I25" s="33"/>
      <c r="J25" s="34"/>
      <c r="K25" s="32"/>
      <c r="L25" s="15" t="s">
        <v>27</v>
      </c>
      <c r="M25" s="14"/>
      <c r="N25" s="10"/>
    </row>
    <row r="26" spans="1:14" ht="35.25" customHeight="1" x14ac:dyDescent="0.2">
      <c r="A26" s="84" t="s">
        <v>70</v>
      </c>
      <c r="B26" s="85">
        <v>600</v>
      </c>
      <c r="C26" s="85">
        <v>60014</v>
      </c>
      <c r="D26" s="85">
        <v>6050</v>
      </c>
      <c r="E26" s="87" t="s">
        <v>63</v>
      </c>
      <c r="F26" s="88">
        <v>17723729.149999999</v>
      </c>
      <c r="G26" s="66">
        <v>12778477.529999999</v>
      </c>
      <c r="H26" s="63">
        <v>3743418</v>
      </c>
      <c r="I26" s="33"/>
      <c r="J26" s="93" t="s">
        <v>139</v>
      </c>
      <c r="K26" s="32"/>
      <c r="L26" s="15" t="s">
        <v>27</v>
      </c>
      <c r="M26" s="14"/>
      <c r="N26" s="10"/>
    </row>
    <row r="27" spans="1:14" ht="45" customHeight="1" x14ac:dyDescent="0.2">
      <c r="A27" s="84" t="s">
        <v>71</v>
      </c>
      <c r="B27" s="85">
        <v>600</v>
      </c>
      <c r="C27" s="85">
        <v>60014</v>
      </c>
      <c r="D27" s="85">
        <v>6050</v>
      </c>
      <c r="E27" s="87" t="s">
        <v>69</v>
      </c>
      <c r="F27" s="88">
        <v>650000</v>
      </c>
      <c r="G27" s="66">
        <v>150000</v>
      </c>
      <c r="H27" s="63">
        <v>150000</v>
      </c>
      <c r="I27" s="33"/>
      <c r="J27" s="34"/>
      <c r="K27" s="32"/>
      <c r="L27" s="15" t="s">
        <v>27</v>
      </c>
      <c r="M27" s="14"/>
      <c r="N27" s="10"/>
    </row>
    <row r="28" spans="1:14" ht="33.75" customHeight="1" x14ac:dyDescent="0.2">
      <c r="A28" s="94" t="s">
        <v>72</v>
      </c>
      <c r="B28" s="76">
        <v>600</v>
      </c>
      <c r="C28" s="76">
        <v>60014</v>
      </c>
      <c r="D28" s="76">
        <v>6050</v>
      </c>
      <c r="E28" s="79" t="s">
        <v>42</v>
      </c>
      <c r="F28" s="74">
        <v>5566308.5</v>
      </c>
      <c r="G28" s="67">
        <v>2998000</v>
      </c>
      <c r="H28" s="68">
        <v>2998000</v>
      </c>
      <c r="I28" s="40"/>
      <c r="J28" s="41"/>
      <c r="K28" s="39"/>
      <c r="L28" s="25" t="s">
        <v>27</v>
      </c>
      <c r="M28" s="14"/>
      <c r="N28" s="10"/>
    </row>
    <row r="29" spans="1:14" ht="23.25" customHeight="1" thickBot="1" x14ac:dyDescent="0.25">
      <c r="A29" s="301" t="s">
        <v>28</v>
      </c>
      <c r="B29" s="302"/>
      <c r="C29" s="302"/>
      <c r="D29" s="302"/>
      <c r="E29" s="303"/>
      <c r="F29" s="88">
        <f>SUM(F9:F28)</f>
        <v>106000317.21000001</v>
      </c>
      <c r="G29" s="66">
        <f>SUM(G9:G28)</f>
        <v>47854362.57</v>
      </c>
      <c r="H29" s="63">
        <f>SUM(H9:H28)</f>
        <v>21064086</v>
      </c>
      <c r="I29" s="33"/>
      <c r="J29" s="70">
        <v>26790276.57</v>
      </c>
      <c r="K29" s="32"/>
      <c r="L29" s="15"/>
    </row>
    <row r="30" spans="1:14" ht="20.25" customHeight="1" thickBot="1" x14ac:dyDescent="0.25">
      <c r="A30" s="267" t="s">
        <v>29</v>
      </c>
      <c r="B30" s="268"/>
      <c r="C30" s="268"/>
      <c r="D30" s="268"/>
      <c r="E30" s="269"/>
      <c r="F30" s="78">
        <f>SUM(F29)</f>
        <v>106000317.21000001</v>
      </c>
      <c r="G30" s="71">
        <f>SUM(G29)</f>
        <v>47854362.57</v>
      </c>
      <c r="H30" s="71">
        <f>SUM(H29)</f>
        <v>21064086</v>
      </c>
      <c r="I30" s="42"/>
      <c r="J30" s="72">
        <f>J29</f>
        <v>26790276.57</v>
      </c>
      <c r="K30" s="42"/>
      <c r="L30" s="16"/>
    </row>
    <row r="31" spans="1:14" ht="23.25" customHeight="1" x14ac:dyDescent="0.2">
      <c r="A31" s="133" t="s">
        <v>165</v>
      </c>
      <c r="B31" s="115">
        <v>710</v>
      </c>
      <c r="C31" s="115">
        <v>71012</v>
      </c>
      <c r="D31" s="115">
        <v>6060</v>
      </c>
      <c r="E31" s="192" t="s">
        <v>135</v>
      </c>
      <c r="F31" s="116">
        <v>153107</v>
      </c>
      <c r="G31" s="188">
        <v>153107</v>
      </c>
      <c r="H31" s="188">
        <v>153107</v>
      </c>
      <c r="I31" s="119"/>
      <c r="J31" s="189"/>
      <c r="K31" s="119"/>
      <c r="L31" s="73" t="s">
        <v>32</v>
      </c>
    </row>
    <row r="32" spans="1:14" ht="23.25" customHeight="1" x14ac:dyDescent="0.2">
      <c r="A32" s="132" t="s">
        <v>166</v>
      </c>
      <c r="B32" s="102">
        <v>710</v>
      </c>
      <c r="C32" s="102">
        <v>71012</v>
      </c>
      <c r="D32" s="102">
        <v>6060</v>
      </c>
      <c r="E32" s="193" t="s">
        <v>136</v>
      </c>
      <c r="F32" s="145">
        <v>40000</v>
      </c>
      <c r="G32" s="190">
        <v>40000</v>
      </c>
      <c r="H32" s="190">
        <v>40000</v>
      </c>
      <c r="I32" s="109"/>
      <c r="J32" s="191"/>
      <c r="K32" s="109"/>
      <c r="L32" s="28" t="s">
        <v>32</v>
      </c>
    </row>
    <row r="33" spans="1:12" ht="23.25" customHeight="1" thickBot="1" x14ac:dyDescent="0.25">
      <c r="A33" s="270" t="s">
        <v>137</v>
      </c>
      <c r="B33" s="271"/>
      <c r="C33" s="271"/>
      <c r="D33" s="271"/>
      <c r="E33" s="272"/>
      <c r="F33" s="199">
        <f>SUM(F31:F32)</f>
        <v>193107</v>
      </c>
      <c r="G33" s="242">
        <f>SUM(G31:G32)</f>
        <v>193107</v>
      </c>
      <c r="H33" s="242">
        <f>SUM(H31:H32)</f>
        <v>193107</v>
      </c>
      <c r="I33" s="201"/>
      <c r="J33" s="243"/>
      <c r="K33" s="201"/>
      <c r="L33" s="202"/>
    </row>
    <row r="34" spans="1:12" ht="23.25" customHeight="1" thickBot="1" x14ac:dyDescent="0.25">
      <c r="A34" s="273" t="s">
        <v>138</v>
      </c>
      <c r="B34" s="274"/>
      <c r="C34" s="274"/>
      <c r="D34" s="274"/>
      <c r="E34" s="274"/>
      <c r="F34" s="140">
        <f>SUM(F33)</f>
        <v>193107</v>
      </c>
      <c r="G34" s="197">
        <f>SUM(G33)</f>
        <v>193107</v>
      </c>
      <c r="H34" s="197">
        <f>SUM(H33)</f>
        <v>193107</v>
      </c>
      <c r="I34" s="142"/>
      <c r="J34" s="198"/>
      <c r="K34" s="142"/>
      <c r="L34" s="31"/>
    </row>
    <row r="35" spans="1:12" ht="60" customHeight="1" x14ac:dyDescent="0.2">
      <c r="A35" s="94" t="s">
        <v>167</v>
      </c>
      <c r="B35" s="76">
        <v>750</v>
      </c>
      <c r="C35" s="76">
        <v>75020</v>
      </c>
      <c r="D35" s="76">
        <v>6050</v>
      </c>
      <c r="E35" s="75" t="s">
        <v>127</v>
      </c>
      <c r="F35" s="74">
        <v>1775500</v>
      </c>
      <c r="G35" s="67">
        <v>1734000</v>
      </c>
      <c r="H35" s="67">
        <v>1734000</v>
      </c>
      <c r="I35" s="39"/>
      <c r="J35" s="44"/>
      <c r="K35" s="39"/>
      <c r="L35" s="30" t="s">
        <v>32</v>
      </c>
    </row>
    <row r="36" spans="1:12" ht="45" customHeight="1" x14ac:dyDescent="0.2">
      <c r="A36" s="94" t="s">
        <v>168</v>
      </c>
      <c r="B36" s="76">
        <v>750</v>
      </c>
      <c r="C36" s="76">
        <v>75020</v>
      </c>
      <c r="D36" s="76">
        <v>6050</v>
      </c>
      <c r="E36" s="75" t="s">
        <v>57</v>
      </c>
      <c r="F36" s="74">
        <v>40000</v>
      </c>
      <c r="G36" s="74">
        <v>40000</v>
      </c>
      <c r="H36" s="74">
        <v>40000</v>
      </c>
      <c r="I36" s="39"/>
      <c r="J36" s="44"/>
      <c r="K36" s="39"/>
      <c r="L36" s="30" t="s">
        <v>32</v>
      </c>
    </row>
    <row r="37" spans="1:12" ht="48" customHeight="1" x14ac:dyDescent="0.2">
      <c r="A37" s="94" t="s">
        <v>169</v>
      </c>
      <c r="B37" s="76">
        <v>750</v>
      </c>
      <c r="C37" s="76">
        <v>75020</v>
      </c>
      <c r="D37" s="76">
        <v>6050</v>
      </c>
      <c r="E37" s="75" t="s">
        <v>73</v>
      </c>
      <c r="F37" s="74">
        <v>40000</v>
      </c>
      <c r="G37" s="74">
        <v>40000</v>
      </c>
      <c r="H37" s="74">
        <v>40000</v>
      </c>
      <c r="I37" s="39"/>
      <c r="J37" s="44"/>
      <c r="K37" s="39"/>
      <c r="L37" s="30" t="s">
        <v>32</v>
      </c>
    </row>
    <row r="38" spans="1:12" ht="54.75" customHeight="1" x14ac:dyDescent="0.2">
      <c r="A38" s="250" t="s">
        <v>170</v>
      </c>
      <c r="B38" s="246">
        <v>750</v>
      </c>
      <c r="C38" s="246">
        <v>75020</v>
      </c>
      <c r="D38" s="246">
        <v>6050</v>
      </c>
      <c r="E38" s="247" t="s">
        <v>122</v>
      </c>
      <c r="F38" s="169">
        <v>861000</v>
      </c>
      <c r="G38" s="169">
        <v>696000</v>
      </c>
      <c r="H38" s="169">
        <v>696000</v>
      </c>
      <c r="I38" s="170"/>
      <c r="J38" s="171"/>
      <c r="K38" s="170"/>
      <c r="L38" s="172" t="s">
        <v>32</v>
      </c>
    </row>
    <row r="39" spans="1:12" ht="54.75" customHeight="1" x14ac:dyDescent="0.2">
      <c r="A39" s="248" t="s">
        <v>171</v>
      </c>
      <c r="B39" s="249">
        <v>750</v>
      </c>
      <c r="C39" s="249">
        <v>75020</v>
      </c>
      <c r="D39" s="249">
        <v>6050</v>
      </c>
      <c r="E39" s="98" t="s">
        <v>203</v>
      </c>
      <c r="F39" s="88">
        <v>30000</v>
      </c>
      <c r="G39" s="88">
        <v>30000</v>
      </c>
      <c r="H39" s="88">
        <v>30000</v>
      </c>
      <c r="I39" s="32"/>
      <c r="J39" s="52"/>
      <c r="K39" s="32"/>
      <c r="L39" s="28" t="s">
        <v>32</v>
      </c>
    </row>
    <row r="40" spans="1:12" ht="23.25" customHeight="1" thickBot="1" x14ac:dyDescent="0.25">
      <c r="A40" s="270" t="s">
        <v>37</v>
      </c>
      <c r="B40" s="271"/>
      <c r="C40" s="271"/>
      <c r="D40" s="271"/>
      <c r="E40" s="272"/>
      <c r="F40" s="77">
        <f>SUM(F35:F39)</f>
        <v>2746500</v>
      </c>
      <c r="G40" s="77">
        <f>SUM(G35:G39)</f>
        <v>2540000</v>
      </c>
      <c r="H40" s="77">
        <f>SUM(H35:H39)</f>
        <v>2540000</v>
      </c>
      <c r="I40" s="46"/>
      <c r="J40" s="47"/>
      <c r="K40" s="45"/>
      <c r="L40" s="18"/>
    </row>
    <row r="41" spans="1:12" ht="23.25" customHeight="1" thickBot="1" x14ac:dyDescent="0.25">
      <c r="A41" s="273" t="s">
        <v>30</v>
      </c>
      <c r="B41" s="274"/>
      <c r="C41" s="274"/>
      <c r="D41" s="274"/>
      <c r="E41" s="274"/>
      <c r="F41" s="78">
        <f>SUM(F40)</f>
        <v>2746500</v>
      </c>
      <c r="G41" s="78">
        <f>SUM(G40)</f>
        <v>2540000</v>
      </c>
      <c r="H41" s="78">
        <f>SUM(H40)</f>
        <v>2540000</v>
      </c>
      <c r="I41" s="43"/>
      <c r="J41" s="48"/>
      <c r="K41" s="42"/>
      <c r="L41" s="17"/>
    </row>
    <row r="42" spans="1:12" ht="53.25" customHeight="1" x14ac:dyDescent="0.2">
      <c r="A42" s="129" t="s">
        <v>172</v>
      </c>
      <c r="B42" s="103">
        <v>754</v>
      </c>
      <c r="C42" s="103">
        <v>75404</v>
      </c>
      <c r="D42" s="103">
        <v>6170</v>
      </c>
      <c r="E42" s="144" t="s">
        <v>189</v>
      </c>
      <c r="F42" s="104">
        <v>45000</v>
      </c>
      <c r="G42" s="104">
        <v>45000</v>
      </c>
      <c r="H42" s="104">
        <v>45000</v>
      </c>
      <c r="I42" s="105"/>
      <c r="J42" s="106"/>
      <c r="K42" s="107"/>
      <c r="L42" s="30" t="s">
        <v>32</v>
      </c>
    </row>
    <row r="43" spans="1:12" ht="53.25" customHeight="1" x14ac:dyDescent="0.2">
      <c r="A43" s="129" t="s">
        <v>173</v>
      </c>
      <c r="B43" s="103">
        <v>754</v>
      </c>
      <c r="C43" s="103">
        <v>75404</v>
      </c>
      <c r="D43" s="103">
        <v>6170</v>
      </c>
      <c r="E43" s="206" t="s">
        <v>143</v>
      </c>
      <c r="F43" s="104">
        <v>45000</v>
      </c>
      <c r="G43" s="104">
        <v>45000</v>
      </c>
      <c r="H43" s="104">
        <v>45000</v>
      </c>
      <c r="I43" s="105"/>
      <c r="J43" s="106"/>
      <c r="K43" s="107"/>
      <c r="L43" s="30" t="s">
        <v>32</v>
      </c>
    </row>
    <row r="44" spans="1:12" ht="69" customHeight="1" x14ac:dyDescent="0.2">
      <c r="A44" s="132" t="s">
        <v>174</v>
      </c>
      <c r="B44" s="102">
        <v>754</v>
      </c>
      <c r="C44" s="102">
        <v>75410</v>
      </c>
      <c r="D44" s="102">
        <v>6170</v>
      </c>
      <c r="E44" s="144" t="s">
        <v>140</v>
      </c>
      <c r="F44" s="145">
        <v>50000</v>
      </c>
      <c r="G44" s="145">
        <v>50000</v>
      </c>
      <c r="H44" s="145">
        <v>50000</v>
      </c>
      <c r="I44" s="146"/>
      <c r="J44" s="108"/>
      <c r="K44" s="109"/>
      <c r="L44" s="28" t="s">
        <v>32</v>
      </c>
    </row>
    <row r="45" spans="1:12" ht="30.75" customHeight="1" thickBot="1" x14ac:dyDescent="0.25">
      <c r="A45" s="251" t="s">
        <v>175</v>
      </c>
      <c r="B45" s="252">
        <v>754</v>
      </c>
      <c r="C45" s="252">
        <v>75495</v>
      </c>
      <c r="D45" s="252">
        <v>6050</v>
      </c>
      <c r="E45" s="213" t="s">
        <v>142</v>
      </c>
      <c r="F45" s="199">
        <v>60000</v>
      </c>
      <c r="G45" s="199">
        <v>60000</v>
      </c>
      <c r="H45" s="199">
        <v>60000</v>
      </c>
      <c r="I45" s="214"/>
      <c r="J45" s="200"/>
      <c r="K45" s="201"/>
      <c r="L45" s="202" t="s">
        <v>32</v>
      </c>
    </row>
    <row r="46" spans="1:12" ht="23.25" customHeight="1" thickBot="1" x14ac:dyDescent="0.25">
      <c r="A46" s="267" t="s">
        <v>95</v>
      </c>
      <c r="B46" s="268"/>
      <c r="C46" s="268"/>
      <c r="D46" s="268"/>
      <c r="E46" s="283"/>
      <c r="F46" s="78">
        <f>SUM(F42:F45)</f>
        <v>200000</v>
      </c>
      <c r="G46" s="78">
        <f>SUM(G42:G45)</f>
        <v>200000</v>
      </c>
      <c r="H46" s="78">
        <f>SUM(H42:H45)</f>
        <v>200000</v>
      </c>
      <c r="I46" s="43"/>
      <c r="J46" s="48"/>
      <c r="K46" s="42"/>
      <c r="L46" s="17"/>
    </row>
    <row r="47" spans="1:12" ht="57.75" customHeight="1" x14ac:dyDescent="0.2">
      <c r="A47" s="174" t="s">
        <v>176</v>
      </c>
      <c r="B47" s="123">
        <v>801</v>
      </c>
      <c r="C47" s="123">
        <v>80102</v>
      </c>
      <c r="D47" s="124">
        <v>6050</v>
      </c>
      <c r="E47" s="125" t="s">
        <v>46</v>
      </c>
      <c r="F47" s="74">
        <v>13123295</v>
      </c>
      <c r="G47" s="74">
        <v>1288495</v>
      </c>
      <c r="H47" s="74">
        <v>1288495</v>
      </c>
      <c r="I47" s="44"/>
      <c r="J47" s="126"/>
      <c r="K47" s="39"/>
      <c r="L47" s="92" t="s">
        <v>32</v>
      </c>
    </row>
    <row r="48" spans="1:12" ht="57.75" customHeight="1" x14ac:dyDescent="0.2">
      <c r="A48" s="224" t="s">
        <v>177</v>
      </c>
      <c r="B48" s="218">
        <v>801</v>
      </c>
      <c r="C48" s="218">
        <v>80102</v>
      </c>
      <c r="D48" s="219">
        <v>6050</v>
      </c>
      <c r="E48" s="220" t="s">
        <v>164</v>
      </c>
      <c r="F48" s="74">
        <v>30000</v>
      </c>
      <c r="G48" s="74">
        <v>30000</v>
      </c>
      <c r="H48" s="74">
        <v>30000</v>
      </c>
      <c r="I48" s="44"/>
      <c r="J48" s="126"/>
      <c r="K48" s="39"/>
      <c r="L48" s="222" t="s">
        <v>201</v>
      </c>
    </row>
    <row r="49" spans="1:12" ht="21" customHeight="1" x14ac:dyDescent="0.2">
      <c r="A49" s="174" t="s">
        <v>178</v>
      </c>
      <c r="B49" s="123">
        <v>801</v>
      </c>
      <c r="C49" s="123">
        <v>80115</v>
      </c>
      <c r="D49" s="124">
        <v>6050</v>
      </c>
      <c r="E49" s="125" t="s">
        <v>99</v>
      </c>
      <c r="F49" s="74">
        <v>100000</v>
      </c>
      <c r="G49" s="74">
        <v>100000</v>
      </c>
      <c r="H49" s="74">
        <v>100000</v>
      </c>
      <c r="I49" s="44"/>
      <c r="J49" s="126"/>
      <c r="K49" s="39"/>
      <c r="L49" s="122" t="s">
        <v>100</v>
      </c>
    </row>
    <row r="50" spans="1:12" ht="36" customHeight="1" x14ac:dyDescent="0.2">
      <c r="A50" s="224" t="s">
        <v>179</v>
      </c>
      <c r="B50" s="218">
        <v>801</v>
      </c>
      <c r="C50" s="218">
        <v>80115</v>
      </c>
      <c r="D50" s="219">
        <v>6050</v>
      </c>
      <c r="E50" s="220" t="s">
        <v>162</v>
      </c>
      <c r="F50" s="74">
        <v>10100</v>
      </c>
      <c r="G50" s="74">
        <v>10100</v>
      </c>
      <c r="H50" s="74">
        <v>10100</v>
      </c>
      <c r="I50" s="44"/>
      <c r="J50" s="126"/>
      <c r="K50" s="39"/>
      <c r="L50" s="226" t="s">
        <v>163</v>
      </c>
    </row>
    <row r="51" spans="1:12" ht="43.5" customHeight="1" x14ac:dyDescent="0.2">
      <c r="A51" s="173" t="s">
        <v>180</v>
      </c>
      <c r="B51" s="85">
        <v>801</v>
      </c>
      <c r="C51" s="85">
        <v>80120</v>
      </c>
      <c r="D51" s="86" t="s">
        <v>43</v>
      </c>
      <c r="E51" s="98" t="s">
        <v>109</v>
      </c>
      <c r="F51" s="88">
        <v>6614492</v>
      </c>
      <c r="G51" s="88">
        <v>3297303</v>
      </c>
      <c r="H51" s="88">
        <v>207000</v>
      </c>
      <c r="I51" s="52"/>
      <c r="J51" s="139" t="s">
        <v>207</v>
      </c>
      <c r="K51" s="32"/>
      <c r="L51" s="15" t="s">
        <v>32</v>
      </c>
    </row>
    <row r="52" spans="1:12" ht="35.25" customHeight="1" x14ac:dyDescent="0.2">
      <c r="A52" s="173" t="s">
        <v>181</v>
      </c>
      <c r="B52" s="85">
        <v>801</v>
      </c>
      <c r="C52" s="85">
        <v>80195</v>
      </c>
      <c r="D52" s="86">
        <v>6050</v>
      </c>
      <c r="E52" s="98" t="s">
        <v>102</v>
      </c>
      <c r="F52" s="88">
        <v>2782608.16</v>
      </c>
      <c r="G52" s="88">
        <v>2782608.16</v>
      </c>
      <c r="H52" s="88">
        <v>560325.11</v>
      </c>
      <c r="I52" s="52"/>
      <c r="J52" s="130" t="s">
        <v>161</v>
      </c>
      <c r="K52" s="32"/>
      <c r="L52" s="28" t="s">
        <v>32</v>
      </c>
    </row>
    <row r="53" spans="1:12" ht="23.25" customHeight="1" x14ac:dyDescent="0.2">
      <c r="A53" s="299" t="s">
        <v>34</v>
      </c>
      <c r="B53" s="300"/>
      <c r="C53" s="300"/>
      <c r="D53" s="300"/>
      <c r="E53" s="300"/>
      <c r="F53" s="88">
        <f>SUM(F47:F52)</f>
        <v>22660495.16</v>
      </c>
      <c r="G53" s="88">
        <f>SUM(G47:G52)</f>
        <v>7508506.1600000001</v>
      </c>
      <c r="H53" s="88">
        <f>SUM(H47:H52)</f>
        <v>2195920.11</v>
      </c>
      <c r="I53" s="52"/>
      <c r="J53" s="166">
        <v>5312586.05</v>
      </c>
      <c r="K53" s="32"/>
      <c r="L53" s="167"/>
    </row>
    <row r="54" spans="1:12" ht="57.75" customHeight="1" x14ac:dyDescent="0.2">
      <c r="A54" s="84" t="s">
        <v>182</v>
      </c>
      <c r="B54" s="85">
        <v>801</v>
      </c>
      <c r="C54" s="85">
        <v>80102</v>
      </c>
      <c r="D54" s="85">
        <v>6060</v>
      </c>
      <c r="E54" s="98" t="s">
        <v>107</v>
      </c>
      <c r="F54" s="88">
        <v>204265</v>
      </c>
      <c r="G54" s="88">
        <v>204265</v>
      </c>
      <c r="H54" s="88">
        <v>204265</v>
      </c>
      <c r="I54" s="52"/>
      <c r="J54" s="53"/>
      <c r="K54" s="32"/>
      <c r="L54" s="28" t="s">
        <v>32</v>
      </c>
    </row>
    <row r="55" spans="1:12" ht="48.75" customHeight="1" x14ac:dyDescent="0.2">
      <c r="A55" s="84" t="s">
        <v>47</v>
      </c>
      <c r="B55" s="85">
        <v>801</v>
      </c>
      <c r="C55" s="85">
        <v>80102</v>
      </c>
      <c r="D55" s="85">
        <v>6060</v>
      </c>
      <c r="E55" s="98" t="s">
        <v>119</v>
      </c>
      <c r="F55" s="88">
        <v>80000</v>
      </c>
      <c r="G55" s="88">
        <v>80000</v>
      </c>
      <c r="H55" s="88">
        <v>80000</v>
      </c>
      <c r="I55" s="52"/>
      <c r="J55" s="53"/>
      <c r="K55" s="32"/>
      <c r="L55" s="28" t="s">
        <v>32</v>
      </c>
    </row>
    <row r="56" spans="1:12" ht="36" customHeight="1" x14ac:dyDescent="0.2">
      <c r="A56" s="253" t="s">
        <v>48</v>
      </c>
      <c r="B56" s="254">
        <v>801</v>
      </c>
      <c r="C56" s="254">
        <v>80115</v>
      </c>
      <c r="D56" s="254">
        <v>6060</v>
      </c>
      <c r="E56" s="98" t="s">
        <v>101</v>
      </c>
      <c r="F56" s="88">
        <v>150000</v>
      </c>
      <c r="G56" s="88">
        <v>150000</v>
      </c>
      <c r="H56" s="88">
        <v>150000</v>
      </c>
      <c r="I56" s="52"/>
      <c r="J56" s="53"/>
      <c r="K56" s="32"/>
      <c r="L56" s="28" t="s">
        <v>32</v>
      </c>
    </row>
    <row r="57" spans="1:12" ht="35.25" customHeight="1" x14ac:dyDescent="0.2">
      <c r="A57" s="253" t="s">
        <v>49</v>
      </c>
      <c r="B57" s="254">
        <v>801</v>
      </c>
      <c r="C57" s="254">
        <v>80120</v>
      </c>
      <c r="D57" s="254">
        <v>6060</v>
      </c>
      <c r="E57" s="98" t="s">
        <v>97</v>
      </c>
      <c r="F57" s="88">
        <v>159000</v>
      </c>
      <c r="G57" s="88">
        <v>159000</v>
      </c>
      <c r="H57" s="88">
        <v>159000</v>
      </c>
      <c r="I57" s="52"/>
      <c r="J57" s="53"/>
      <c r="K57" s="32"/>
      <c r="L57" s="28" t="s">
        <v>98</v>
      </c>
    </row>
    <row r="58" spans="1:12" ht="36" customHeight="1" x14ac:dyDescent="0.2">
      <c r="A58" s="84" t="s">
        <v>103</v>
      </c>
      <c r="B58" s="85">
        <v>801</v>
      </c>
      <c r="C58" s="85">
        <v>80195</v>
      </c>
      <c r="D58" s="85">
        <v>6060</v>
      </c>
      <c r="E58" s="98" t="s">
        <v>102</v>
      </c>
      <c r="F58" s="88">
        <v>9243187.2599999998</v>
      </c>
      <c r="G58" s="88">
        <v>9243187.2599999998</v>
      </c>
      <c r="H58" s="88">
        <v>1728400.87</v>
      </c>
      <c r="I58" s="52"/>
      <c r="J58" s="130" t="s">
        <v>108</v>
      </c>
      <c r="K58" s="32"/>
      <c r="L58" s="28" t="s">
        <v>32</v>
      </c>
    </row>
    <row r="59" spans="1:12" ht="23.25" customHeight="1" thickBot="1" x14ac:dyDescent="0.25">
      <c r="A59" s="296" t="s">
        <v>38</v>
      </c>
      <c r="B59" s="297"/>
      <c r="C59" s="297"/>
      <c r="D59" s="297"/>
      <c r="E59" s="298"/>
      <c r="F59" s="131">
        <f>SUM(F54:F58)</f>
        <v>9836452.2599999998</v>
      </c>
      <c r="G59" s="131">
        <f>SUM(G54:G58)</f>
        <v>9836452.2599999998</v>
      </c>
      <c r="H59" s="131">
        <f>SUM(H54:H58)</f>
        <v>2321665.87</v>
      </c>
      <c r="I59" s="55"/>
      <c r="J59" s="138">
        <v>7514786.3899999997</v>
      </c>
      <c r="K59" s="54"/>
      <c r="L59" s="27"/>
    </row>
    <row r="60" spans="1:12" ht="23.25" customHeight="1" thickBot="1" x14ac:dyDescent="0.25">
      <c r="A60" s="267" t="s">
        <v>33</v>
      </c>
      <c r="B60" s="268"/>
      <c r="C60" s="268"/>
      <c r="D60" s="268"/>
      <c r="E60" s="269"/>
      <c r="F60" s="78">
        <f>SUM(F53,F59)</f>
        <v>32496947.420000002</v>
      </c>
      <c r="G60" s="78">
        <f>SUM(G53,G59)</f>
        <v>17344958.420000002</v>
      </c>
      <c r="H60" s="78">
        <f>SUM(H53,H59)</f>
        <v>4517585.9800000004</v>
      </c>
      <c r="I60" s="121"/>
      <c r="J60" s="137">
        <f>SUM(J53,J59)</f>
        <v>12827372.439999999</v>
      </c>
      <c r="K60" s="42"/>
      <c r="L60" s="17"/>
    </row>
    <row r="61" spans="1:12" ht="36" customHeight="1" x14ac:dyDescent="0.2">
      <c r="A61" s="150" t="s">
        <v>104</v>
      </c>
      <c r="B61" s="151">
        <v>851</v>
      </c>
      <c r="C61" s="151">
        <v>85111</v>
      </c>
      <c r="D61" s="101">
        <v>6220</v>
      </c>
      <c r="E61" s="96" t="s">
        <v>74</v>
      </c>
      <c r="F61" s="97">
        <v>7805889</v>
      </c>
      <c r="G61" s="97">
        <v>3888000</v>
      </c>
      <c r="H61" s="97">
        <v>3888000</v>
      </c>
      <c r="I61" s="50"/>
      <c r="J61" s="51"/>
      <c r="K61" s="49"/>
      <c r="L61" s="73" t="s">
        <v>32</v>
      </c>
    </row>
    <row r="62" spans="1:12" ht="36" customHeight="1" x14ac:dyDescent="0.2">
      <c r="A62" s="208" t="s">
        <v>105</v>
      </c>
      <c r="B62" s="209">
        <v>851</v>
      </c>
      <c r="C62" s="209">
        <v>85111</v>
      </c>
      <c r="D62" s="209">
        <v>6220</v>
      </c>
      <c r="E62" s="98" t="s">
        <v>75</v>
      </c>
      <c r="F62" s="88">
        <v>1875889</v>
      </c>
      <c r="G62" s="88">
        <v>1846000</v>
      </c>
      <c r="H62" s="88">
        <v>1846000</v>
      </c>
      <c r="I62" s="52"/>
      <c r="J62" s="53"/>
      <c r="K62" s="32"/>
      <c r="L62" s="15" t="s">
        <v>32</v>
      </c>
    </row>
    <row r="63" spans="1:12" ht="47.25" customHeight="1" x14ac:dyDescent="0.2">
      <c r="A63" s="84" t="s">
        <v>106</v>
      </c>
      <c r="B63" s="85">
        <v>851</v>
      </c>
      <c r="C63" s="85">
        <v>85111</v>
      </c>
      <c r="D63" s="85">
        <v>6220</v>
      </c>
      <c r="E63" s="98" t="s">
        <v>111</v>
      </c>
      <c r="F63" s="88">
        <v>2123820</v>
      </c>
      <c r="G63" s="88">
        <v>243000</v>
      </c>
      <c r="H63" s="88">
        <v>243000</v>
      </c>
      <c r="I63" s="52"/>
      <c r="J63" s="53"/>
      <c r="K63" s="32"/>
      <c r="L63" s="15" t="s">
        <v>32</v>
      </c>
    </row>
    <row r="64" spans="1:12" ht="60" customHeight="1" x14ac:dyDescent="0.2">
      <c r="A64" s="84" t="s">
        <v>117</v>
      </c>
      <c r="B64" s="85">
        <v>851</v>
      </c>
      <c r="C64" s="85">
        <v>85111</v>
      </c>
      <c r="D64" s="85">
        <v>6220</v>
      </c>
      <c r="E64" s="98" t="s">
        <v>76</v>
      </c>
      <c r="F64" s="88">
        <v>2304022</v>
      </c>
      <c r="G64" s="88">
        <v>2204522</v>
      </c>
      <c r="H64" s="88">
        <v>2204522</v>
      </c>
      <c r="I64" s="52"/>
      <c r="J64" s="53"/>
      <c r="K64" s="32"/>
      <c r="L64" s="15" t="s">
        <v>32</v>
      </c>
    </row>
    <row r="65" spans="1:12" ht="36.75" customHeight="1" x14ac:dyDescent="0.2">
      <c r="A65" s="84" t="s">
        <v>124</v>
      </c>
      <c r="B65" s="85">
        <v>851</v>
      </c>
      <c r="C65" s="85">
        <v>85111</v>
      </c>
      <c r="D65" s="85">
        <v>6220</v>
      </c>
      <c r="E65" s="99" t="s">
        <v>77</v>
      </c>
      <c r="F65" s="88">
        <v>185070</v>
      </c>
      <c r="G65" s="88">
        <v>185070</v>
      </c>
      <c r="H65" s="88">
        <v>185070</v>
      </c>
      <c r="I65" s="52"/>
      <c r="J65" s="53"/>
      <c r="K65" s="32"/>
      <c r="L65" s="15" t="s">
        <v>32</v>
      </c>
    </row>
    <row r="66" spans="1:12" ht="37.5" customHeight="1" x14ac:dyDescent="0.2">
      <c r="A66" s="84" t="s">
        <v>125</v>
      </c>
      <c r="B66" s="85">
        <v>851</v>
      </c>
      <c r="C66" s="85">
        <v>85111</v>
      </c>
      <c r="D66" s="85">
        <v>6220</v>
      </c>
      <c r="E66" s="99" t="s">
        <v>78</v>
      </c>
      <c r="F66" s="88">
        <v>159200</v>
      </c>
      <c r="G66" s="88">
        <v>159200</v>
      </c>
      <c r="H66" s="88">
        <v>159200</v>
      </c>
      <c r="I66" s="52"/>
      <c r="J66" s="53"/>
      <c r="K66" s="32"/>
      <c r="L66" s="15" t="s">
        <v>32</v>
      </c>
    </row>
    <row r="67" spans="1:12" ht="46.5" customHeight="1" x14ac:dyDescent="0.2">
      <c r="A67" s="84" t="s">
        <v>145</v>
      </c>
      <c r="B67" s="85">
        <v>851</v>
      </c>
      <c r="C67" s="85">
        <v>85111</v>
      </c>
      <c r="D67" s="85">
        <v>6220</v>
      </c>
      <c r="E67" s="100" t="s">
        <v>79</v>
      </c>
      <c r="F67" s="88">
        <v>139300</v>
      </c>
      <c r="G67" s="88">
        <v>139300</v>
      </c>
      <c r="H67" s="88">
        <v>139300</v>
      </c>
      <c r="I67" s="52"/>
      <c r="J67" s="53"/>
      <c r="K67" s="32"/>
      <c r="L67" s="15" t="s">
        <v>32</v>
      </c>
    </row>
    <row r="68" spans="1:12" ht="48" customHeight="1" x14ac:dyDescent="0.2">
      <c r="A68" s="253" t="s">
        <v>146</v>
      </c>
      <c r="B68" s="254">
        <v>851</v>
      </c>
      <c r="C68" s="254">
        <v>85111</v>
      </c>
      <c r="D68" s="254">
        <v>6220</v>
      </c>
      <c r="E68" s="100" t="s">
        <v>80</v>
      </c>
      <c r="F68" s="88">
        <v>63680</v>
      </c>
      <c r="G68" s="88">
        <v>63680</v>
      </c>
      <c r="H68" s="88">
        <v>63680</v>
      </c>
      <c r="I68" s="52"/>
      <c r="J68" s="53"/>
      <c r="K68" s="32"/>
      <c r="L68" s="15" t="s">
        <v>32</v>
      </c>
    </row>
    <row r="69" spans="1:12" ht="42" customHeight="1" x14ac:dyDescent="0.2">
      <c r="A69" s="253" t="s">
        <v>147</v>
      </c>
      <c r="B69" s="254">
        <v>851</v>
      </c>
      <c r="C69" s="254">
        <v>85111</v>
      </c>
      <c r="D69" s="254">
        <v>6220</v>
      </c>
      <c r="E69" s="100" t="s">
        <v>130</v>
      </c>
      <c r="F69" s="88">
        <v>18426</v>
      </c>
      <c r="G69" s="88">
        <v>18426</v>
      </c>
      <c r="H69" s="88">
        <v>18426</v>
      </c>
      <c r="I69" s="52"/>
      <c r="J69" s="53"/>
      <c r="K69" s="32"/>
      <c r="L69" s="15" t="s">
        <v>32</v>
      </c>
    </row>
    <row r="70" spans="1:12" ht="41.25" customHeight="1" x14ac:dyDescent="0.2">
      <c r="A70" s="229" t="s">
        <v>148</v>
      </c>
      <c r="B70" s="230">
        <v>851</v>
      </c>
      <c r="C70" s="230">
        <v>85111</v>
      </c>
      <c r="D70" s="230">
        <v>6220</v>
      </c>
      <c r="E70" s="100" t="s">
        <v>131</v>
      </c>
      <c r="F70" s="88">
        <v>20916</v>
      </c>
      <c r="G70" s="88">
        <v>20916</v>
      </c>
      <c r="H70" s="88">
        <v>20916</v>
      </c>
      <c r="I70" s="52"/>
      <c r="J70" s="53"/>
      <c r="K70" s="32"/>
      <c r="L70" s="15" t="s">
        <v>32</v>
      </c>
    </row>
    <row r="71" spans="1:12" ht="48" customHeight="1" x14ac:dyDescent="0.2">
      <c r="A71" s="208" t="s">
        <v>149</v>
      </c>
      <c r="B71" s="209">
        <v>851</v>
      </c>
      <c r="C71" s="209">
        <v>85111</v>
      </c>
      <c r="D71" s="209">
        <v>6220</v>
      </c>
      <c r="E71" s="100" t="s">
        <v>132</v>
      </c>
      <c r="F71" s="88">
        <v>19920</v>
      </c>
      <c r="G71" s="88">
        <v>19920</v>
      </c>
      <c r="H71" s="88">
        <v>19920</v>
      </c>
      <c r="I71" s="52"/>
      <c r="J71" s="53"/>
      <c r="K71" s="32"/>
      <c r="L71" s="15" t="s">
        <v>32</v>
      </c>
    </row>
    <row r="72" spans="1:12" ht="62.25" customHeight="1" x14ac:dyDescent="0.2">
      <c r="A72" s="208" t="s">
        <v>150</v>
      </c>
      <c r="B72" s="209">
        <v>851</v>
      </c>
      <c r="C72" s="209">
        <v>85111</v>
      </c>
      <c r="D72" s="209">
        <v>6220</v>
      </c>
      <c r="E72" s="100" t="s">
        <v>133</v>
      </c>
      <c r="F72" s="88">
        <v>31104</v>
      </c>
      <c r="G72" s="88">
        <v>31104</v>
      </c>
      <c r="H72" s="88">
        <v>31104</v>
      </c>
      <c r="I72" s="52"/>
      <c r="J72" s="53"/>
      <c r="K72" s="32"/>
      <c r="L72" s="15" t="s">
        <v>32</v>
      </c>
    </row>
    <row r="73" spans="1:12" ht="69" customHeight="1" x14ac:dyDescent="0.2">
      <c r="A73" s="210" t="s">
        <v>151</v>
      </c>
      <c r="B73" s="211">
        <v>851</v>
      </c>
      <c r="C73" s="211">
        <v>85111</v>
      </c>
      <c r="D73" s="211">
        <v>6220</v>
      </c>
      <c r="E73" s="185" t="s">
        <v>134</v>
      </c>
      <c r="F73" s="95">
        <v>34992</v>
      </c>
      <c r="G73" s="95">
        <v>34992</v>
      </c>
      <c r="H73" s="95">
        <v>34992</v>
      </c>
      <c r="I73" s="186"/>
      <c r="J73" s="187"/>
      <c r="K73" s="37"/>
      <c r="L73" s="207" t="s">
        <v>32</v>
      </c>
    </row>
    <row r="74" spans="1:12" ht="37.5" customHeight="1" x14ac:dyDescent="0.2">
      <c r="A74" s="204" t="s">
        <v>152</v>
      </c>
      <c r="B74" s="205">
        <v>851</v>
      </c>
      <c r="C74" s="205">
        <v>85111</v>
      </c>
      <c r="D74" s="205">
        <v>6220</v>
      </c>
      <c r="E74" s="185" t="s">
        <v>141</v>
      </c>
      <c r="F74" s="95">
        <v>32076</v>
      </c>
      <c r="G74" s="95">
        <v>32076</v>
      </c>
      <c r="H74" s="95">
        <v>32076</v>
      </c>
      <c r="I74" s="186"/>
      <c r="J74" s="187"/>
      <c r="K74" s="37"/>
      <c r="L74" s="203" t="s">
        <v>32</v>
      </c>
    </row>
    <row r="75" spans="1:12" ht="46.5" customHeight="1" x14ac:dyDescent="0.2">
      <c r="A75" s="210" t="s">
        <v>153</v>
      </c>
      <c r="B75" s="211">
        <v>851</v>
      </c>
      <c r="C75" s="211">
        <v>85111</v>
      </c>
      <c r="D75" s="211">
        <v>6220</v>
      </c>
      <c r="E75" s="185" t="s">
        <v>144</v>
      </c>
      <c r="F75" s="95">
        <v>11454</v>
      </c>
      <c r="G75" s="95">
        <v>11454</v>
      </c>
      <c r="H75" s="95">
        <v>11454</v>
      </c>
      <c r="I75" s="186"/>
      <c r="J75" s="187"/>
      <c r="K75" s="37"/>
      <c r="L75" s="207" t="s">
        <v>32</v>
      </c>
    </row>
    <row r="76" spans="1:12" ht="46.5" customHeight="1" x14ac:dyDescent="0.2">
      <c r="A76" s="223" t="s">
        <v>154</v>
      </c>
      <c r="B76" s="217">
        <v>851</v>
      </c>
      <c r="C76" s="217">
        <v>85111</v>
      </c>
      <c r="D76" s="217">
        <v>6220</v>
      </c>
      <c r="E76" s="185" t="s">
        <v>159</v>
      </c>
      <c r="F76" s="95">
        <v>23854</v>
      </c>
      <c r="G76" s="95">
        <v>23854</v>
      </c>
      <c r="H76" s="95">
        <v>23854</v>
      </c>
      <c r="I76" s="186"/>
      <c r="J76" s="187"/>
      <c r="K76" s="37"/>
      <c r="L76" s="221" t="s">
        <v>32</v>
      </c>
    </row>
    <row r="77" spans="1:12" ht="58.5" customHeight="1" x14ac:dyDescent="0.2">
      <c r="A77" s="253" t="s">
        <v>155</v>
      </c>
      <c r="B77" s="254">
        <v>851</v>
      </c>
      <c r="C77" s="254">
        <v>85111</v>
      </c>
      <c r="D77" s="254">
        <v>6220</v>
      </c>
      <c r="E77" s="100" t="s">
        <v>160</v>
      </c>
      <c r="F77" s="88">
        <v>100116</v>
      </c>
      <c r="G77" s="88">
        <v>100116</v>
      </c>
      <c r="H77" s="88">
        <v>100116</v>
      </c>
      <c r="I77" s="52"/>
      <c r="J77" s="53"/>
      <c r="K77" s="32"/>
      <c r="L77" s="15" t="s">
        <v>32</v>
      </c>
    </row>
    <row r="78" spans="1:12" ht="58.5" customHeight="1" x14ac:dyDescent="0.2">
      <c r="A78" s="253" t="s">
        <v>156</v>
      </c>
      <c r="B78" s="254">
        <v>851</v>
      </c>
      <c r="C78" s="254">
        <v>85111</v>
      </c>
      <c r="D78" s="254">
        <v>6220</v>
      </c>
      <c r="E78" s="100" t="s">
        <v>190</v>
      </c>
      <c r="F78" s="88">
        <v>481140</v>
      </c>
      <c r="G78" s="88">
        <v>481140</v>
      </c>
      <c r="H78" s="88">
        <v>481140</v>
      </c>
      <c r="I78" s="52"/>
      <c r="J78" s="53"/>
      <c r="K78" s="32"/>
      <c r="L78" s="15" t="s">
        <v>32</v>
      </c>
    </row>
    <row r="79" spans="1:12" ht="39" customHeight="1" thickBot="1" x14ac:dyDescent="0.25">
      <c r="A79" s="127" t="s">
        <v>157</v>
      </c>
      <c r="B79" s="128">
        <v>851</v>
      </c>
      <c r="C79" s="128">
        <v>85195</v>
      </c>
      <c r="D79" s="128">
        <v>6230</v>
      </c>
      <c r="E79" s="147" t="s">
        <v>44</v>
      </c>
      <c r="F79" s="77">
        <v>140000</v>
      </c>
      <c r="G79" s="77">
        <v>140000</v>
      </c>
      <c r="H79" s="77">
        <v>100000</v>
      </c>
      <c r="I79" s="46"/>
      <c r="J79" s="244" t="s">
        <v>200</v>
      </c>
      <c r="K79" s="45"/>
      <c r="L79" s="148" t="s">
        <v>32</v>
      </c>
    </row>
    <row r="80" spans="1:12" ht="23.25" customHeight="1" thickBot="1" x14ac:dyDescent="0.25">
      <c r="A80" s="267" t="s">
        <v>45</v>
      </c>
      <c r="B80" s="268"/>
      <c r="C80" s="268"/>
      <c r="D80" s="268"/>
      <c r="E80" s="269"/>
      <c r="F80" s="78">
        <f>SUM(F61:F79)</f>
        <v>15570868</v>
      </c>
      <c r="G80" s="78">
        <f>SUM(G61:G79)</f>
        <v>9642770</v>
      </c>
      <c r="H80" s="78">
        <f>SUM(H61:H79)</f>
        <v>9602770</v>
      </c>
      <c r="I80" s="43"/>
      <c r="J80" s="245">
        <v>40000</v>
      </c>
      <c r="K80" s="42"/>
      <c r="L80" s="31"/>
    </row>
    <row r="81" spans="1:12" ht="27.75" customHeight="1" x14ac:dyDescent="0.2">
      <c r="A81" s="129" t="s">
        <v>183</v>
      </c>
      <c r="B81" s="103">
        <v>852</v>
      </c>
      <c r="C81" s="103">
        <v>85202</v>
      </c>
      <c r="D81" s="103">
        <v>6050</v>
      </c>
      <c r="E81" s="154" t="s">
        <v>86</v>
      </c>
      <c r="F81" s="104">
        <v>37401</v>
      </c>
      <c r="G81" s="104">
        <v>37401</v>
      </c>
      <c r="H81" s="104">
        <v>37401</v>
      </c>
      <c r="I81" s="105"/>
      <c r="J81" s="106"/>
      <c r="K81" s="107"/>
      <c r="L81" s="73" t="s">
        <v>85</v>
      </c>
    </row>
    <row r="82" spans="1:12" ht="27.75" customHeight="1" x14ac:dyDescent="0.2">
      <c r="A82" s="132" t="s">
        <v>184</v>
      </c>
      <c r="B82" s="102">
        <v>852</v>
      </c>
      <c r="C82" s="102">
        <v>85202</v>
      </c>
      <c r="D82" s="102">
        <v>6050</v>
      </c>
      <c r="E82" s="144" t="s">
        <v>191</v>
      </c>
      <c r="F82" s="104">
        <v>40000</v>
      </c>
      <c r="G82" s="104">
        <v>40000</v>
      </c>
      <c r="H82" s="104">
        <v>40000</v>
      </c>
      <c r="I82" s="105"/>
      <c r="J82" s="106"/>
      <c r="K82" s="107"/>
      <c r="L82" s="30" t="s">
        <v>192</v>
      </c>
    </row>
    <row r="83" spans="1:12" ht="23.25" customHeight="1" x14ac:dyDescent="0.2">
      <c r="A83" s="293" t="s">
        <v>87</v>
      </c>
      <c r="B83" s="294"/>
      <c r="C83" s="294"/>
      <c r="D83" s="294"/>
      <c r="E83" s="295"/>
      <c r="F83" s="88">
        <f>SUM(F81:F82)</f>
        <v>77401</v>
      </c>
      <c r="G83" s="88">
        <f>SUM(G81:G82)</f>
        <v>77401</v>
      </c>
      <c r="H83" s="88">
        <f>SUM(H81:H82)</f>
        <v>77401</v>
      </c>
      <c r="I83" s="110"/>
      <c r="J83" s="108"/>
      <c r="K83" s="109"/>
      <c r="L83" s="111"/>
    </row>
    <row r="84" spans="1:12" ht="45" customHeight="1" x14ac:dyDescent="0.2">
      <c r="A84" s="132" t="s">
        <v>185</v>
      </c>
      <c r="B84" s="102">
        <v>852</v>
      </c>
      <c r="C84" s="102">
        <v>85202</v>
      </c>
      <c r="D84" s="102">
        <v>6060</v>
      </c>
      <c r="E84" s="144" t="s">
        <v>110</v>
      </c>
      <c r="F84" s="145">
        <v>300917</v>
      </c>
      <c r="G84" s="145">
        <v>300917</v>
      </c>
      <c r="H84" s="145">
        <v>300917</v>
      </c>
      <c r="I84" s="146"/>
      <c r="J84" s="108"/>
      <c r="K84" s="109"/>
      <c r="L84" s="28" t="s">
        <v>32</v>
      </c>
    </row>
    <row r="85" spans="1:12" ht="29.25" customHeight="1" x14ac:dyDescent="0.2">
      <c r="A85" s="231" t="s">
        <v>186</v>
      </c>
      <c r="B85" s="232">
        <v>852</v>
      </c>
      <c r="C85" s="232">
        <v>85202</v>
      </c>
      <c r="D85" s="232">
        <v>6060</v>
      </c>
      <c r="E85" s="233" t="s">
        <v>193</v>
      </c>
      <c r="F85" s="194">
        <v>20000</v>
      </c>
      <c r="G85" s="194">
        <v>20000</v>
      </c>
      <c r="H85" s="194">
        <v>20000</v>
      </c>
      <c r="I85" s="234"/>
      <c r="J85" s="235"/>
      <c r="K85" s="195"/>
      <c r="L85" s="196" t="s">
        <v>192</v>
      </c>
    </row>
    <row r="86" spans="1:12" ht="23.25" customHeight="1" thickBot="1" x14ac:dyDescent="0.25">
      <c r="A86" s="291" t="s">
        <v>88</v>
      </c>
      <c r="B86" s="292"/>
      <c r="C86" s="292"/>
      <c r="D86" s="292"/>
      <c r="E86" s="292"/>
      <c r="F86" s="77">
        <f>SUM(F84:F85)</f>
        <v>320917</v>
      </c>
      <c r="G86" s="77">
        <f>SUM(G84:G85)</f>
        <v>320917</v>
      </c>
      <c r="H86" s="77">
        <f>SUM(H84:H85)</f>
        <v>320917</v>
      </c>
      <c r="I86" s="112"/>
      <c r="J86" s="47"/>
      <c r="K86" s="45"/>
      <c r="L86" s="113"/>
    </row>
    <row r="87" spans="1:12" ht="23.25" customHeight="1" thickBot="1" x14ac:dyDescent="0.25">
      <c r="A87" s="275" t="s">
        <v>89</v>
      </c>
      <c r="B87" s="276"/>
      <c r="C87" s="276"/>
      <c r="D87" s="276"/>
      <c r="E87" s="276"/>
      <c r="F87" s="78">
        <f>F83+F86</f>
        <v>398318</v>
      </c>
      <c r="G87" s="78">
        <f>G83+G86</f>
        <v>398318</v>
      </c>
      <c r="H87" s="78">
        <f>H83+H86</f>
        <v>398318</v>
      </c>
      <c r="I87" s="114"/>
      <c r="J87" s="48"/>
      <c r="K87" s="42"/>
      <c r="L87" s="31"/>
    </row>
    <row r="88" spans="1:12" ht="34.5" customHeight="1" x14ac:dyDescent="0.2">
      <c r="A88" s="133" t="s">
        <v>187</v>
      </c>
      <c r="B88" s="115">
        <v>853</v>
      </c>
      <c r="C88" s="115">
        <v>85333</v>
      </c>
      <c r="D88" s="115">
        <v>6050</v>
      </c>
      <c r="E88" s="120" t="s">
        <v>90</v>
      </c>
      <c r="F88" s="116">
        <v>108000</v>
      </c>
      <c r="G88" s="116">
        <v>86000</v>
      </c>
      <c r="H88" s="116">
        <v>86000</v>
      </c>
      <c r="I88" s="117"/>
      <c r="J88" s="118"/>
      <c r="K88" s="119"/>
      <c r="L88" s="73" t="s">
        <v>114</v>
      </c>
    </row>
    <row r="89" spans="1:12" ht="54" customHeight="1" x14ac:dyDescent="0.2">
      <c r="A89" s="129" t="s">
        <v>188</v>
      </c>
      <c r="B89" s="103">
        <v>853</v>
      </c>
      <c r="C89" s="103">
        <v>85333</v>
      </c>
      <c r="D89" s="103">
        <v>6050</v>
      </c>
      <c r="E89" s="206" t="s">
        <v>158</v>
      </c>
      <c r="F89" s="104">
        <v>40000</v>
      </c>
      <c r="G89" s="104">
        <v>40000</v>
      </c>
      <c r="H89" s="104">
        <v>40000</v>
      </c>
      <c r="I89" s="225"/>
      <c r="J89" s="106"/>
      <c r="K89" s="107"/>
      <c r="L89" s="30" t="s">
        <v>114</v>
      </c>
    </row>
    <row r="90" spans="1:12" ht="33" customHeight="1" x14ac:dyDescent="0.2">
      <c r="A90" s="132" t="s">
        <v>194</v>
      </c>
      <c r="B90" s="102">
        <v>853</v>
      </c>
      <c r="C90" s="102">
        <v>85395</v>
      </c>
      <c r="D90" s="102">
        <v>6050</v>
      </c>
      <c r="E90" s="144" t="s">
        <v>92</v>
      </c>
      <c r="F90" s="145">
        <v>30000</v>
      </c>
      <c r="G90" s="145">
        <v>30000</v>
      </c>
      <c r="H90" s="145">
        <v>30000</v>
      </c>
      <c r="I90" s="155"/>
      <c r="J90" s="108"/>
      <c r="K90" s="109"/>
      <c r="L90" s="28" t="s">
        <v>93</v>
      </c>
    </row>
    <row r="91" spans="1:12" ht="23.25" customHeight="1" thickBot="1" x14ac:dyDescent="0.25">
      <c r="A91" s="270" t="s">
        <v>91</v>
      </c>
      <c r="B91" s="271"/>
      <c r="C91" s="271"/>
      <c r="D91" s="271"/>
      <c r="E91" s="272"/>
      <c r="F91" s="199">
        <f>SUM(F88:F90)</f>
        <v>178000</v>
      </c>
      <c r="G91" s="199">
        <f>SUM(G88:G90)</f>
        <v>156000</v>
      </c>
      <c r="H91" s="199">
        <f>SUM(H88:H90)</f>
        <v>156000</v>
      </c>
      <c r="I91" s="212"/>
      <c r="J91" s="200"/>
      <c r="K91" s="201"/>
      <c r="L91" s="202"/>
    </row>
    <row r="92" spans="1:12" ht="23.25" customHeight="1" thickBot="1" x14ac:dyDescent="0.25">
      <c r="A92" s="273" t="s">
        <v>94</v>
      </c>
      <c r="B92" s="274"/>
      <c r="C92" s="274"/>
      <c r="D92" s="274"/>
      <c r="E92" s="274"/>
      <c r="F92" s="78">
        <f>F91</f>
        <v>178000</v>
      </c>
      <c r="G92" s="78">
        <f>G91</f>
        <v>156000</v>
      </c>
      <c r="H92" s="78">
        <f>H91</f>
        <v>156000</v>
      </c>
      <c r="I92" s="114"/>
      <c r="J92" s="48"/>
      <c r="K92" s="42"/>
      <c r="L92" s="31"/>
    </row>
    <row r="93" spans="1:12" ht="46.5" customHeight="1" x14ac:dyDescent="0.2">
      <c r="A93" s="150" t="s">
        <v>195</v>
      </c>
      <c r="B93" s="151">
        <v>900</v>
      </c>
      <c r="C93" s="151">
        <v>90095</v>
      </c>
      <c r="D93" s="157" t="s">
        <v>43</v>
      </c>
      <c r="E93" s="157" t="s">
        <v>82</v>
      </c>
      <c r="F93" s="97">
        <v>2486615</v>
      </c>
      <c r="G93" s="97">
        <v>1461615</v>
      </c>
      <c r="H93" s="97">
        <v>461615</v>
      </c>
      <c r="I93" s="152"/>
      <c r="J93" s="143" t="s">
        <v>81</v>
      </c>
      <c r="K93" s="149"/>
      <c r="L93" s="158" t="s">
        <v>32</v>
      </c>
    </row>
    <row r="94" spans="1:12" ht="46.5" customHeight="1" x14ac:dyDescent="0.2">
      <c r="A94" s="179" t="s">
        <v>196</v>
      </c>
      <c r="B94" s="180">
        <v>900</v>
      </c>
      <c r="C94" s="180">
        <v>90095</v>
      </c>
      <c r="D94" s="87">
        <v>6050</v>
      </c>
      <c r="E94" s="87" t="s">
        <v>128</v>
      </c>
      <c r="F94" s="169">
        <v>490000</v>
      </c>
      <c r="G94" s="169">
        <v>490000</v>
      </c>
      <c r="H94" s="169">
        <v>290000</v>
      </c>
      <c r="I94" s="181"/>
      <c r="J94" s="184" t="s">
        <v>129</v>
      </c>
      <c r="K94" s="182"/>
      <c r="L94" s="183" t="s">
        <v>32</v>
      </c>
    </row>
    <row r="95" spans="1:12" ht="24" customHeight="1" thickBot="1" x14ac:dyDescent="0.25">
      <c r="A95" s="270" t="s">
        <v>84</v>
      </c>
      <c r="B95" s="271"/>
      <c r="C95" s="271"/>
      <c r="D95" s="271"/>
      <c r="E95" s="272"/>
      <c r="F95" s="77">
        <f>SUM(F93:F94)</f>
        <v>2976615</v>
      </c>
      <c r="G95" s="77">
        <f>SUM(G93:G94)</f>
        <v>1951615</v>
      </c>
      <c r="H95" s="77">
        <f>SUM(H93:H94)</f>
        <v>751615</v>
      </c>
      <c r="I95" s="46"/>
      <c r="J95" s="156">
        <v>1200000</v>
      </c>
      <c r="K95" s="45"/>
      <c r="L95" s="113"/>
    </row>
    <row r="96" spans="1:12" ht="23.25" customHeight="1" thickBot="1" x14ac:dyDescent="0.25">
      <c r="A96" s="267" t="s">
        <v>83</v>
      </c>
      <c r="B96" s="268"/>
      <c r="C96" s="268"/>
      <c r="D96" s="268"/>
      <c r="E96" s="269"/>
      <c r="F96" s="78">
        <f t="shared" ref="F96:H96" si="0">SUM(F95)</f>
        <v>2976615</v>
      </c>
      <c r="G96" s="78">
        <f t="shared" si="0"/>
        <v>1951615</v>
      </c>
      <c r="H96" s="78">
        <f t="shared" si="0"/>
        <v>751615</v>
      </c>
      <c r="I96" s="43"/>
      <c r="J96" s="121">
        <f>SUM(J95)</f>
        <v>1200000</v>
      </c>
      <c r="K96" s="42"/>
      <c r="L96" s="13"/>
    </row>
    <row r="97" spans="1:12" ht="36.75" customHeight="1" x14ac:dyDescent="0.2">
      <c r="A97" s="175" t="s">
        <v>197</v>
      </c>
      <c r="B97" s="176">
        <v>921</v>
      </c>
      <c r="C97" s="176">
        <v>92120</v>
      </c>
      <c r="D97" s="176">
        <v>6570</v>
      </c>
      <c r="E97" s="177" t="s">
        <v>126</v>
      </c>
      <c r="F97" s="116">
        <v>1000000</v>
      </c>
      <c r="G97" s="116">
        <v>20000</v>
      </c>
      <c r="H97" s="116">
        <v>20000</v>
      </c>
      <c r="I97" s="240"/>
      <c r="J97" s="241"/>
      <c r="K97" s="119"/>
      <c r="L97" s="73" t="s">
        <v>32</v>
      </c>
    </row>
    <row r="98" spans="1:12" ht="36.75" customHeight="1" thickBot="1" x14ac:dyDescent="0.25">
      <c r="A98" s="227" t="s">
        <v>208</v>
      </c>
      <c r="B98" s="228">
        <v>921</v>
      </c>
      <c r="C98" s="228">
        <v>92120</v>
      </c>
      <c r="D98" s="228">
        <v>6570</v>
      </c>
      <c r="E98" s="213" t="s">
        <v>199</v>
      </c>
      <c r="F98" s="236">
        <v>3500000</v>
      </c>
      <c r="G98" s="236">
        <v>70000</v>
      </c>
      <c r="H98" s="236">
        <v>70000</v>
      </c>
      <c r="I98" s="237"/>
      <c r="J98" s="238"/>
      <c r="K98" s="239"/>
      <c r="L98" s="172" t="s">
        <v>32</v>
      </c>
    </row>
    <row r="99" spans="1:12" ht="23.25" customHeight="1" thickBot="1" x14ac:dyDescent="0.25">
      <c r="A99" s="284" t="s">
        <v>123</v>
      </c>
      <c r="B99" s="285"/>
      <c r="C99" s="285"/>
      <c r="D99" s="285"/>
      <c r="E99" s="286"/>
      <c r="F99" s="140">
        <f>SUM(F97:F98)</f>
        <v>4500000</v>
      </c>
      <c r="G99" s="140">
        <f>SUM(G97:G98)</f>
        <v>90000</v>
      </c>
      <c r="H99" s="140">
        <f>SUM(H97:H98)</f>
        <v>90000</v>
      </c>
      <c r="I99" s="141"/>
      <c r="J99" s="178"/>
      <c r="K99" s="142"/>
      <c r="L99" s="31"/>
    </row>
    <row r="100" spans="1:12" ht="23.25" customHeight="1" thickBot="1" x14ac:dyDescent="0.25">
      <c r="A100" s="273" t="s">
        <v>31</v>
      </c>
      <c r="B100" s="274"/>
      <c r="C100" s="274"/>
      <c r="D100" s="274"/>
      <c r="E100" s="274"/>
      <c r="F100" s="135">
        <f>SUM(F30,F34,F41,F46,F60,F80,F87,F92,F96,F99)</f>
        <v>165260672.63</v>
      </c>
      <c r="G100" s="134">
        <f>SUM(G30,G34,G41,G46,G60,G80,G87,G92,G96,G99)</f>
        <v>80371130.99000001</v>
      </c>
      <c r="H100" s="135">
        <f>SUM(H30,H34,H41,H46,H60,H80,H87,H92,H96,H99)</f>
        <v>39513481.980000004</v>
      </c>
      <c r="I100" s="56"/>
      <c r="J100" s="136">
        <f>SUM(J30,J34,J41,J46,J60,J80,J87,J92,J96)</f>
        <v>40857649.009999998</v>
      </c>
      <c r="K100" s="56">
        <f>SUM(K30,K41,K80)</f>
        <v>0</v>
      </c>
      <c r="L100" s="16"/>
    </row>
    <row r="101" spans="1:12" ht="3.75" customHeight="1" x14ac:dyDescent="0.2">
      <c r="A101" s="57"/>
      <c r="B101" s="57"/>
      <c r="C101" s="57"/>
      <c r="D101" s="57"/>
      <c r="E101" s="58"/>
      <c r="F101" s="59"/>
      <c r="G101" s="59"/>
      <c r="H101" s="59"/>
      <c r="I101" s="59"/>
      <c r="J101" s="60"/>
      <c r="K101" s="59"/>
      <c r="L101" s="12"/>
    </row>
    <row r="102" spans="1:12" hidden="1" x14ac:dyDescent="0.2"/>
    <row r="103" spans="1:12" ht="19.5" customHeight="1" x14ac:dyDescent="0.2">
      <c r="A103" s="1" t="s">
        <v>14</v>
      </c>
    </row>
    <row r="104" spans="1:12" x14ac:dyDescent="0.2">
      <c r="A104" s="1" t="s">
        <v>35</v>
      </c>
    </row>
    <row r="105" spans="1:12" x14ac:dyDescent="0.2">
      <c r="A105" s="1" t="s">
        <v>13</v>
      </c>
    </row>
    <row r="106" spans="1:12" x14ac:dyDescent="0.2">
      <c r="A106" s="266" t="s">
        <v>53</v>
      </c>
      <c r="B106" s="266"/>
      <c r="C106" s="266"/>
      <c r="D106" s="266"/>
      <c r="E106" s="266"/>
      <c r="F106" s="266"/>
      <c r="G106" s="266"/>
    </row>
    <row r="107" spans="1:12" x14ac:dyDescent="0.2">
      <c r="A107" s="266" t="s">
        <v>36</v>
      </c>
      <c r="B107" s="266"/>
      <c r="C107" s="266"/>
      <c r="D107" s="266"/>
      <c r="E107" s="266"/>
      <c r="F107" s="266"/>
      <c r="G107" s="266"/>
    </row>
    <row r="108" spans="1:12" x14ac:dyDescent="0.2">
      <c r="A108" s="1" t="s">
        <v>41</v>
      </c>
    </row>
    <row r="109" spans="1:12" ht="16.5" customHeight="1" x14ac:dyDescent="0.2">
      <c r="A109" s="1" t="s">
        <v>40</v>
      </c>
    </row>
    <row r="110" spans="1:12" x14ac:dyDescent="0.2">
      <c r="A110" s="7" t="s">
        <v>24</v>
      </c>
    </row>
  </sheetData>
  <mergeCells count="47">
    <mergeCell ref="I17:I18"/>
    <mergeCell ref="L17:L18"/>
    <mergeCell ref="A60:E60"/>
    <mergeCell ref="A86:E86"/>
    <mergeCell ref="A83:E83"/>
    <mergeCell ref="F17:F18"/>
    <mergeCell ref="G17:G18"/>
    <mergeCell ref="H17:H18"/>
    <mergeCell ref="A59:E59"/>
    <mergeCell ref="A53:E53"/>
    <mergeCell ref="A30:E30"/>
    <mergeCell ref="A41:E41"/>
    <mergeCell ref="A40:E40"/>
    <mergeCell ref="A29:E29"/>
    <mergeCell ref="A17:A18"/>
    <mergeCell ref="B17:B18"/>
    <mergeCell ref="C17:C18"/>
    <mergeCell ref="D17:D18"/>
    <mergeCell ref="E17:E18"/>
    <mergeCell ref="A46:E46"/>
    <mergeCell ref="A106:G106"/>
    <mergeCell ref="A99:E99"/>
    <mergeCell ref="A34:E34"/>
    <mergeCell ref="A33:E33"/>
    <mergeCell ref="A107:G107"/>
    <mergeCell ref="A80:E80"/>
    <mergeCell ref="A95:E95"/>
    <mergeCell ref="A100:E100"/>
    <mergeCell ref="A96:E96"/>
    <mergeCell ref="A91:E91"/>
    <mergeCell ref="A92:E92"/>
    <mergeCell ref="A87:E87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H4:K4"/>
    <mergeCell ref="F3:F7"/>
    <mergeCell ref="H5:H7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tToHeight="4" orientation="landscape" useFirstPageNumber="1" r:id="rId1"/>
  <headerFooter alignWithMargins="0">
    <oddHeader xml:space="preserve">&amp;RZałącznik nr 4
do UCHWAŁY  Nr 
RADY POWIATU W RADOMIU
z dnia
Zmiany do Tabeli Nr 4 do UCHWAŁY BUDŻETOWEJ Nr 644/LXII/2023 z dnia 28 grudnia 2023 r.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2024-05-08T10:27:49Z</cp:lastPrinted>
  <dcterms:created xsi:type="dcterms:W3CDTF">1998-12-09T13:02:10Z</dcterms:created>
  <dcterms:modified xsi:type="dcterms:W3CDTF">2024-05-08T10:27:52Z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