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52511"/>
</workbook>
</file>

<file path=xl/calcChain.xml><?xml version="1.0" encoding="utf-8"?>
<calcChain xmlns="http://schemas.openxmlformats.org/spreadsheetml/2006/main">
  <c r="H81" i="27" l="1"/>
  <c r="G81" i="27"/>
  <c r="F81" i="27"/>
  <c r="H78" i="27"/>
  <c r="G78" i="27"/>
  <c r="F78" i="27"/>
  <c r="H52" i="27" l="1"/>
  <c r="G52" i="27"/>
  <c r="F52" i="27"/>
  <c r="H37" i="27"/>
  <c r="G37" i="27"/>
  <c r="F37" i="27"/>
  <c r="K31" i="27" l="1"/>
  <c r="H42" i="27" l="1"/>
  <c r="G42" i="27"/>
  <c r="F42" i="27"/>
  <c r="J98" i="27" l="1"/>
  <c r="F97" i="27"/>
  <c r="F98" i="27" s="1"/>
  <c r="H97" i="27"/>
  <c r="H98" i="27" s="1"/>
  <c r="G97" i="27"/>
  <c r="G98" i="27" s="1"/>
  <c r="F72" i="27" l="1"/>
  <c r="F73" i="27" s="1"/>
  <c r="G72" i="27"/>
  <c r="G73" i="27" s="1"/>
  <c r="H72" i="27"/>
  <c r="H73" i="27" s="1"/>
  <c r="H64" i="27"/>
  <c r="F64" i="27"/>
  <c r="G64" i="27"/>
  <c r="J90" i="27"/>
  <c r="H89" i="27"/>
  <c r="H90" i="27" s="1"/>
  <c r="G89" i="27"/>
  <c r="G90" i="27" s="1"/>
  <c r="F89" i="27"/>
  <c r="H84" i="27"/>
  <c r="H85" i="27" s="1"/>
  <c r="G84" i="27"/>
  <c r="G85" i="27" s="1"/>
  <c r="F84" i="27"/>
  <c r="F85" i="27" s="1"/>
  <c r="J31" i="27" l="1"/>
  <c r="J55" i="27" l="1"/>
  <c r="J99" i="27" s="1"/>
  <c r="H82" i="27" l="1"/>
  <c r="G82" i="27"/>
  <c r="F82" i="27"/>
  <c r="H54" i="27" l="1"/>
  <c r="F54" i="27"/>
  <c r="G54" i="27" l="1"/>
  <c r="K99" i="27" l="1"/>
  <c r="H43" i="27"/>
  <c r="F43" i="27"/>
  <c r="G43" i="27" l="1"/>
  <c r="F55" i="27" l="1"/>
  <c r="F30" i="27"/>
  <c r="F31" i="27" s="1"/>
  <c r="G30" i="27"/>
  <c r="G31" i="27" s="1"/>
  <c r="H30" i="27"/>
  <c r="H31" i="27" s="1"/>
  <c r="F90" i="27"/>
  <c r="F99" i="27" l="1"/>
  <c r="H55" i="27"/>
  <c r="H99" i="27" s="1"/>
  <c r="G55" i="27"/>
  <c r="G99" i="27" s="1"/>
</calcChain>
</file>

<file path=xl/sharedStrings.xml><?xml version="1.0" encoding="utf-8"?>
<sst xmlns="http://schemas.openxmlformats.org/spreadsheetml/2006/main" count="265" uniqueCount="206">
  <si>
    <t>9.</t>
  </si>
  <si>
    <t>10.</t>
  </si>
  <si>
    <t>11.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</si>
  <si>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</si>
  <si>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</si>
  <si>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</si>
  <si>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</si>
  <si>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</si>
  <si>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</si>
  <si>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</si>
  <si>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</si>
  <si>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</si>
  <si>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</si>
  <si>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</si>
  <si>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</si>
  <si>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</si>
  <si>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</si>
  <si>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</si>
  <si>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</si>
  <si>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</si>
  <si>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</si>
  <si>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</si>
  <si>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</si>
  <si>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</si>
  <si>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</si>
  <si>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</si>
  <si>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</si>
  <si>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</si>
  <si>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</si>
  <si>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</si>
  <si>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</si>
  <si>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</si>
  <si>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Starostwo Powiatowe</t>
  </si>
  <si>
    <t>Ogółem dz. 801</t>
  </si>
  <si>
    <t>Ogółem wydatki inwestycyjne dz. 801</t>
  </si>
  <si>
    <t>A. Dotacje i środki z budżetu państwa (np. od wojewody)</t>
  </si>
  <si>
    <t>D. Środki Rządowego Funduszu Inwestycji Lokalnych</t>
  </si>
  <si>
    <t>Ogółem wydatki inwestycyjne dz. 750</t>
  </si>
  <si>
    <t>Ogółem wydatki na zakupy inwestycyjne dz. 801</t>
  </si>
  <si>
    <t>27.</t>
  </si>
  <si>
    <t>32.</t>
  </si>
  <si>
    <t>Jednostka organizacyjna realizująca zadanie lub koordynująca wykonanie zadania</t>
  </si>
  <si>
    <t>E. Środki Rządowego Funduszu Polski Ład</t>
  </si>
  <si>
    <t>Odszkodowania za grunty zajęte pod rozbudowę dróg powiatowych</t>
  </si>
  <si>
    <t>6050/6370</t>
  </si>
  <si>
    <t>Ogółem dz. 851</t>
  </si>
  <si>
    <t>26.</t>
  </si>
  <si>
    <t>28.</t>
  </si>
  <si>
    <t>30.</t>
  </si>
  <si>
    <t>31.</t>
  </si>
  <si>
    <t>33.</t>
  </si>
  <si>
    <t>36.</t>
  </si>
  <si>
    <t>34.</t>
  </si>
  <si>
    <t>35.</t>
  </si>
  <si>
    <t>38.</t>
  </si>
  <si>
    <t>39.</t>
  </si>
  <si>
    <t>40.</t>
  </si>
  <si>
    <t>Przebudowa drogi powiatowej nr 3524W Jedlnia Letnisko-Czarna - gmina Jedlnia Letnisko, Pionki</t>
  </si>
  <si>
    <t xml:space="preserve">C. Środki Rządowego Funduszu Rozwoju Dróg </t>
  </si>
  <si>
    <t>Rozbudowa drogi powiatowej nr 3560W Ruda Wielka-Dąbrówka Warszawska - gmina Wierzbica</t>
  </si>
  <si>
    <t>Rozbudowa drogi powiatowej nr 3523W Jedlnia-Sokoły-Pionki - gmina Pionki</t>
  </si>
  <si>
    <t>Rozbudowa drogi powiatowej nr 3533W Kłonówek-Rawica - gmina Skaryszew, Gózd</t>
  </si>
  <si>
    <t>12.</t>
  </si>
  <si>
    <t>13.</t>
  </si>
  <si>
    <t>14.</t>
  </si>
  <si>
    <t>15.</t>
  </si>
  <si>
    <t>16.</t>
  </si>
  <si>
    <t>17.</t>
  </si>
  <si>
    <t>18.</t>
  </si>
  <si>
    <t>19.</t>
  </si>
  <si>
    <t>Przebudowa Oddziału Chorób Wewnętrznych w SPZZOZ - Szpital w Iłży</t>
  </si>
  <si>
    <t>Montaż instalacji OZE i termomodernizacja budynków użyteczności publicznej Powiatu Radomskiego</t>
  </si>
  <si>
    <t>Ogółem dz. 900</t>
  </si>
  <si>
    <t>Ogółem wydatki inwestycyjne dz. 900</t>
  </si>
  <si>
    <t>DPS Krzyżanowice</t>
  </si>
  <si>
    <t>Ogółem wydatki inwestycyjne dz. 852</t>
  </si>
  <si>
    <t>Ogółem dz. 852</t>
  </si>
  <si>
    <t>Ogółem wydatki inwestycyjne dz. 853</t>
  </si>
  <si>
    <t>PCOM w Krzyżanowicach</t>
  </si>
  <si>
    <t>Ogółem dz. 853</t>
  </si>
  <si>
    <t>Rozbudowa drogi powiatowej nr 3564W Radom-Augustów-Kowala-Parznice polegająca na budowie chodnika odcinek od m. Kosów do m. Augustów - gmina Kowala</t>
  </si>
  <si>
    <t>20.</t>
  </si>
  <si>
    <t>CKZiU w Pionkach</t>
  </si>
  <si>
    <t>21.</t>
  </si>
  <si>
    <t>22.</t>
  </si>
  <si>
    <t>23.</t>
  </si>
  <si>
    <t>24.</t>
  </si>
  <si>
    <t>25.</t>
  </si>
  <si>
    <t>41.</t>
  </si>
  <si>
    <t>42.</t>
  </si>
  <si>
    <t>43.</t>
  </si>
  <si>
    <t>44.</t>
  </si>
  <si>
    <t>PUP Radom</t>
  </si>
  <si>
    <t>37.</t>
  </si>
  <si>
    <t>45.</t>
  </si>
  <si>
    <t>Zadania inwestycyjne w 2025 r.</t>
  </si>
  <si>
    <t>Rozbudowa drogi powiatowej nr 1715W Brzóza-Radom - gmina Jastrzębia</t>
  </si>
  <si>
    <t>Rozbudowa drogi powiatowej nr 3503W Młódnice-Jarosławice-Cerekiew-Radom - gmina Zakrzew, Przytyk,Wolanów</t>
  </si>
  <si>
    <t>Rozbudowa drogi powiatowej nr 3512W Urbanów-Stare Zawady-Jedlińsk - gmina Jedlińsk</t>
  </si>
  <si>
    <t>Rozbudowa drogi powiatowej nr 3518W Wola Goryńska-Stare Mąkosy-Jedlnia z rozbiórką istniejącego mostu i budową nowego obiektu mostowego na rzece Radomce w m. Mąkosy Stare - gmina Jastrzębia</t>
  </si>
  <si>
    <t>Przebudowa drogi powiatowej nr 3553W Gr. woj.-Jasieniec Iłżecki Górny-Pastwiska polegająca na budowie chodnika w m. Nowy Jasieniec Iłżecki - gmina Iłża</t>
  </si>
  <si>
    <t>Budowa ścieżki pieszo-rowerowej w ramach rozbudowy drogi powiatowej nr 3540W Parznice-Skaryszew - gmina Kowala, Skaryszew</t>
  </si>
  <si>
    <t>Rozbudowa drogi powiatowej nr 3554W Gr. woj. - Seredzice-Iłża - gmina Iłża</t>
  </si>
  <si>
    <t>Rozbudowa drogi powiatowej nr 3565W Wolanów-Kończyce - gmina Wolanów, Kowala</t>
  </si>
  <si>
    <t>Rozbudowa drogi powiatowej (byłej drogi krajowej nr 9) polegająca na budowie chodnika - gmina Iłża</t>
  </si>
  <si>
    <t>Rozbudowa drogi powiatowej nr 3570W Zakrzew-Wolanów-Augustów od drogi krajowej nr 12 do przejazdu kolejowego - gmina Wolanów</t>
  </si>
  <si>
    <t>B.          650.000,00</t>
  </si>
  <si>
    <t>E.       4.163.243,03</t>
  </si>
  <si>
    <t>Budowa wiaty na sól drogową</t>
  </si>
  <si>
    <t>Dostawa i montaż systemu monitoringu wizyjnego</t>
  </si>
  <si>
    <t>Zakup odchwaszczarki do ciągnika Kubota</t>
  </si>
  <si>
    <t>Ogółem wydatki na zakupy inwestycyjne dz. 750</t>
  </si>
  <si>
    <t>Zakup samochodu osobowego o napędzie hybrydowym dla Starostwa Powiatowego w Radomiu</t>
  </si>
  <si>
    <t>Modernizacja sali konferencyjnej Starostwa Powiatowego w Radomiu wraz z modernizacją systemu nagłośnienia w obiekcie - I etap wykonanie dokumentacji</t>
  </si>
  <si>
    <t>Dostosowanie budynków Starostwa Powiatowego w Radomiu w celu likwidacji barier architektonicznych i informacyjno-komunikacyjnych</t>
  </si>
  <si>
    <t>Modernizacja dachu w budynku internatu i sali gimnastycznej</t>
  </si>
  <si>
    <t>ZSiP w Chwałowicach</t>
  </si>
  <si>
    <t>Zakup wyposażenia mini obserwatorium</t>
  </si>
  <si>
    <t>Zakup odtwarzacza materiałów multimedialnych do Poradni Logopedycznej w SPZZOZ - Szpital w Iłży</t>
  </si>
  <si>
    <t>Zakup sprzętu i aparatury medycznej do Poradni Otolaryngologicznej w SPZZOZ - Szpital w Iłży</t>
  </si>
  <si>
    <t>Zakup sprzętu i aparatury medycznej do Apteki Szpitalnej w SPZZOZ - Szpital w Iłży</t>
  </si>
  <si>
    <t>Zakup sprzętu i aparatury medycznej do Oddziału Chorób Wewnętrznych w SPZZOZ - Szpital w Iłży</t>
  </si>
  <si>
    <t>Wykonanie systemu sygnalizacji pożarowej w budynku mieszkalnym nr 1 w DPS w Jedlance</t>
  </si>
  <si>
    <t>DPS Jedlanka</t>
  </si>
  <si>
    <t>Modernizacja dźwigu osobowego w budynku mieszkalnym Oddziału II w DPS w Jedlance</t>
  </si>
  <si>
    <t>Docieplenie stropu wraz z wykonaniem pokrycia dachowego na budynkach mieszkalnych (blok I i II) w DPS w Krzyżanowicach wraz z wykonaniem dokumentacji projektowo-kosztorysowej</t>
  </si>
  <si>
    <t>Wykonanie systemu przyzywowego w budynkach mieszkalnych blok I i II DPS w Krzyżanowicach</t>
  </si>
  <si>
    <t>Modernizacja platformy dźwigowej w budynku DPS w Wierzbicy przy ul. Partyzantów 3</t>
  </si>
  <si>
    <t>DPS Wierzbica</t>
  </si>
  <si>
    <t>Modernizacja dźwigu w budynku DPS w Wierzbicy przy ul. Sienkiewicza 37</t>
  </si>
  <si>
    <t>Wykonanie dokumentacji projektowo-kosztorysowej na dostosowanie budynków PUP w Radomiu oraz Filii w Pionkach dla potrzeb osób niepełnosprawnych</t>
  </si>
  <si>
    <t>Wykonanie instalacji przyzywowej w PCOM w Krzyżanowicach</t>
  </si>
  <si>
    <t>Dostawa i montaż klimatyzacji w budynku PUP w Radomiu</t>
  </si>
  <si>
    <t>Dotawa i montaż kurtyny powietrznej do budynku PUP w Radomiu</t>
  </si>
  <si>
    <t>Ogółem wydatki na zakupy inwestycyjne dz. 853</t>
  </si>
  <si>
    <t>Modernizacja dachu na części budynku internatu</t>
  </si>
  <si>
    <t>Ogółem wydatki inwestycyjne dz. 854</t>
  </si>
  <si>
    <t>Ogółem dz. 854</t>
  </si>
  <si>
    <t>Przygotowanie programu funkcjonalno-użytkowego w związku ze zmianą sposobu użytkowania budynku PIK</t>
  </si>
  <si>
    <t>Wykonanie nowego przyłącza wody wraz z montażem rur w PIK</t>
  </si>
  <si>
    <t>Dostosowanie budynku mieszkalnego nr 1 DPS w Jedlance do przepisów przeciwpożarowych</t>
  </si>
  <si>
    <t>E.          991.130,00</t>
  </si>
  <si>
    <t>Ogółem wydatki inwestycyjne dz. 921</t>
  </si>
  <si>
    <t>6067/6069</t>
  </si>
  <si>
    <t xml:space="preserve">Wdrożenie systemu zarządzania bezpieczeństwem informacji w Starostwie Powiatowym w Radomiu wraz z zakupem oprogramowania i urządzeń informatycznych </t>
  </si>
  <si>
    <t>Konserwacja polichromii w prezbiterium kościoła pw. Wniebowzięcia NMP w Iłży</t>
  </si>
  <si>
    <t>Budowa sali sportowej przy Liceum Ogólnkoształcącym w Iłży wraz z łącznikiem oraz modernizacją kotłowni</t>
  </si>
  <si>
    <t>G. Inne źródła</t>
  </si>
  <si>
    <t xml:space="preserve">F. Środki z Rządowego Programu Odbudowy Zabytków </t>
  </si>
  <si>
    <t>F.          972.820,81</t>
  </si>
  <si>
    <t xml:space="preserve">Prace remontowo-konserwatorskie pokrycia dachowego kościoła pw. św. Idziego w Suchej </t>
  </si>
  <si>
    <t xml:space="preserve">Remont konserwatorski budynku kościoła pw. św. Barbary w Pionkach </t>
  </si>
  <si>
    <t xml:space="preserve">F.      3.430.000,00 </t>
  </si>
  <si>
    <t>Ogółem dz. 921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</si>
  <si>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</si>
  <si>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</si>
  <si>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</si>
  <si>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</si>
  <si>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</si>
  <si>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</si>
  <si>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</si>
  <si>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</si>
  <si>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</si>
  <si>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</si>
  <si>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B.          600.000,00                C.        3.581.006,27</t>
  </si>
  <si>
    <t>E.        4.644.479,99</t>
  </si>
  <si>
    <r>
      <t xml:space="preserve">rok budżetowy 2025 </t>
    </r>
    <r>
      <rPr>
        <b/>
        <sz val="10"/>
        <rFont val="Arial CE"/>
        <charset val="238"/>
      </rPr>
      <t>(8+9+10+11)</t>
    </r>
  </si>
  <si>
    <t>Rozbudowa drogi powiatowej nr 3518W Wola Goryńska-Stare Mąkosy-Jedlnia, od m. Zadobrze do drogi woj. 737 - gmina Pionki</t>
  </si>
  <si>
    <t>A.          111 475,53</t>
  </si>
  <si>
    <t>Budowa Hospicjum stacjonarnego - Gościniec Królowej Apostołów</t>
  </si>
  <si>
    <t>Rozbudowa drogi powiatowej nr 3539W Radom-Gębarzów-Polany - (II etap) - gmina Kowala, Skaryszew, Wierzbica</t>
  </si>
  <si>
    <t>6050/6057/6059</t>
  </si>
  <si>
    <t>Rozbudowa drogi powiatowej nr 3539W Radom-Gębarzów-Polany (etap III) - gmina Kowala, Skaryszew, Wierzbica</t>
  </si>
  <si>
    <t>56.</t>
  </si>
  <si>
    <t>Modernizacja klatek ewakuacyjnych w budynku Starostwa Powiatowego w Radomiu</t>
  </si>
  <si>
    <t>Modernizacja kanalizacji sanitarnej przy budynku B Starostwa Powiatowego w Radomiu</t>
  </si>
  <si>
    <t>Wykonanie dokumentacji projektowej na modernizację boisk sportowych wielofunkcyjnych przy Zespole Szkół i Placówek w Chwałowicach</t>
  </si>
  <si>
    <t>Termomodernizacja budynku Zespołu Szkół im. J. Śniadeckiego w Pionkach</t>
  </si>
  <si>
    <t>Rozbudowa systemu wentylacyjnego pieców konkwekcyjno-parowych i pieca cukierniczego</t>
  </si>
  <si>
    <t>ZS im. J. Śniadeckiego w Pionkach</t>
  </si>
  <si>
    <t>F.          195.510,00</t>
  </si>
  <si>
    <t>57.</t>
  </si>
  <si>
    <t>58.</t>
  </si>
  <si>
    <t>59.</t>
  </si>
  <si>
    <t>60.</t>
  </si>
  <si>
    <t>61.</t>
  </si>
  <si>
    <t>62.</t>
  </si>
  <si>
    <t>Termomodernizacja budynków jednostek organizacyjnych Powiatu (ZSP w Iłży, Zespół Szkół w Pionkach, DPS-y w Jedlance i Wierzbicy) w ramach poprawy efektywności energetycznej - etap I wykonanie kompletnej dokumentacji projektowej</t>
  </si>
  <si>
    <t>Modernizacja sali spotkań Powiatowego Instytutu Kultury</t>
  </si>
  <si>
    <t>B.          400.000,00</t>
  </si>
  <si>
    <t>Zakup myjni endoskopowej dla pracowni endoskopowej w SPZZOZ w Pionkach</t>
  </si>
  <si>
    <t>Zakup licencji i sprzętu dla pracowni rezonansu magnetycznego w SPZZOZ w Pionkach</t>
  </si>
  <si>
    <t>63.</t>
  </si>
  <si>
    <t>64.</t>
  </si>
  <si>
    <t>Montaź fotowoltaiki na budynkach Starostwa Powiatowego w Radomiu i stacji ładowania pojazdów z carportem na parkingu przy ul. Mazowieckiego 7 - etap I</t>
  </si>
  <si>
    <t>Wykonanie instalacji kablowej i montaż systemu nagłośnieniowego na hali sportowej przy Liceum Ogólnkoształcącym w Iłży</t>
  </si>
  <si>
    <t>LO w Iłży</t>
  </si>
  <si>
    <t>Adaptacja piętra budynku zlokalizowanego w Pionkach przy ul. Sienkiewicza 29 na utworzenie Zakładu Aktywności Zawodowej</t>
  </si>
  <si>
    <t xml:space="preserve">Zakup samochodu osobowego </t>
  </si>
  <si>
    <t>65.</t>
  </si>
  <si>
    <t>66.</t>
  </si>
  <si>
    <t>67.</t>
  </si>
  <si>
    <t>68.</t>
  </si>
  <si>
    <t>Instalacja monitoringu i systemu dzwonkowego w Liceum Ogólnokształcącym w Iłży</t>
  </si>
  <si>
    <t>69.</t>
  </si>
  <si>
    <t>Wykonanie dokumentacji projektowo-kosztorysowej na budowę boiska szkolnego Zespołu Szkół im. J. Śniadeckiego w Pionkach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</si>
</sst>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6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color rgb="FFFF0000"/>
      <name val="Arial CE"/>
      <charset val="238"/>
    </font>
    <font>
      <sz val="10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3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43" fontId="11" fillId="0" borderId="1" xfId="0" applyNumberFormat="1" applyFont="1" applyBorder="1" applyAlignment="1">
      <alignment vertical="center"/>
    </xf>
    <xf numFmtId="43" fontId="11" fillId="0" borderId="1" xfId="0" applyNumberFormat="1" applyFont="1" applyBorder="1" applyAlignment="1">
      <alignment horizontal="right" vertical="center"/>
    </xf>
    <xf numFmtId="43" fontId="11" fillId="0" borderId="1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vertical="center" wrapText="1"/>
    </xf>
    <xf numFmtId="43" fontId="11" fillId="0" borderId="6" xfId="0" applyNumberFormat="1" applyFont="1" applyBorder="1" applyAlignment="1">
      <alignment vertical="center"/>
    </xf>
    <xf numFmtId="43" fontId="11" fillId="0" borderId="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/>
    </xf>
    <xf numFmtId="43" fontId="11" fillId="0" borderId="16" xfId="0" applyNumberFormat="1" applyFont="1" applyBorder="1" applyAlignment="1">
      <alignment horizontal="right" vertical="center"/>
    </xf>
    <xf numFmtId="43" fontId="11" fillId="0" borderId="16" xfId="0" applyNumberFormat="1" applyFont="1" applyBorder="1" applyAlignment="1">
      <alignment vertical="center" wrapText="1"/>
    </xf>
    <xf numFmtId="43" fontId="11" fillId="0" borderId="2" xfId="0" applyNumberFormat="1" applyFont="1" applyBorder="1" applyAlignment="1">
      <alignment vertical="center"/>
    </xf>
    <xf numFmtId="43" fontId="11" fillId="0" borderId="2" xfId="1" applyFont="1" applyBorder="1" applyAlignment="1">
      <alignment vertical="center"/>
    </xf>
    <xf numFmtId="43" fontId="11" fillId="0" borderId="16" xfId="1" applyFont="1" applyBorder="1" applyAlignment="1">
      <alignment vertical="center"/>
    </xf>
    <xf numFmtId="43" fontId="11" fillId="0" borderId="8" xfId="0" applyNumberFormat="1" applyFont="1" applyBorder="1" applyAlignment="1">
      <alignment vertical="center"/>
    </xf>
    <xf numFmtId="43" fontId="11" fillId="0" borderId="8" xfId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3" fontId="11" fillId="0" borderId="1" xfId="1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3" fontId="11" fillId="0" borderId="28" xfId="0" applyNumberFormat="1" applyFont="1" applyBorder="1" applyAlignment="1">
      <alignment vertical="center"/>
    </xf>
    <xf numFmtId="43" fontId="11" fillId="0" borderId="28" xfId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43" fontId="12" fillId="0" borderId="2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43" fontId="11" fillId="0" borderId="0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center" vertical="center"/>
    </xf>
    <xf numFmtId="43" fontId="13" fillId="0" borderId="1" xfId="0" applyNumberFormat="1" applyFont="1" applyBorder="1" applyAlignment="1">
      <alignment horizontal="right" vertical="center"/>
    </xf>
    <xf numFmtId="43" fontId="13" fillId="0" borderId="6" xfId="0" applyNumberFormat="1" applyFont="1" applyBorder="1" applyAlignment="1">
      <alignment horizontal="right" vertical="top" wrapText="1"/>
    </xf>
    <xf numFmtId="43" fontId="13" fillId="0" borderId="6" xfId="0" applyNumberFormat="1" applyFont="1" applyBorder="1" applyAlignment="1">
      <alignment vertical="center"/>
    </xf>
    <xf numFmtId="43" fontId="13" fillId="0" borderId="1" xfId="0" applyNumberFormat="1" applyFont="1" applyBorder="1" applyAlignment="1">
      <alignment horizontal="right" wrapText="1"/>
    </xf>
    <xf numFmtId="43" fontId="13" fillId="0" borderId="1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vertical="center"/>
    </xf>
    <xf numFmtId="43" fontId="13" fillId="0" borderId="16" xfId="0" applyNumberFormat="1" applyFont="1" applyBorder="1" applyAlignment="1">
      <alignment horizontal="right" vertical="center"/>
    </xf>
    <xf numFmtId="43" fontId="13" fillId="0" borderId="1" xfId="0" applyNumberFormat="1" applyFont="1" applyBorder="1" applyAlignment="1">
      <alignment horizontal="right" vertical="center" wrapText="1"/>
    </xf>
    <xf numFmtId="43" fontId="13" fillId="0" borderId="2" xfId="0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 wrapText="1"/>
    </xf>
    <xf numFmtId="43" fontId="5" fillId="0" borderId="16" xfId="0" applyNumberFormat="1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43" fontId="5" fillId="0" borderId="8" xfId="0" applyNumberFormat="1" applyFont="1" applyBorder="1" applyAlignment="1">
      <alignment vertical="center"/>
    </xf>
    <xf numFmtId="43" fontId="5" fillId="0" borderId="2" xfId="0" applyNumberFormat="1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3" fontId="5" fillId="0" borderId="1" xfId="0" applyNumberFormat="1" applyFont="1" applyBorder="1" applyAlignment="1">
      <alignment vertical="center"/>
    </xf>
    <xf numFmtId="43" fontId="5" fillId="0" borderId="6" xfId="0" applyNumberFormat="1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 wrapText="1"/>
    </xf>
    <xf numFmtId="43" fontId="5" fillId="0" borderId="16" xfId="0" applyNumberFormat="1" applyFont="1" applyBorder="1" applyAlignment="1">
      <alignment horizontal="right" wrapText="1"/>
    </xf>
    <xf numFmtId="43" fontId="5" fillId="0" borderId="1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3" fontId="0" fillId="0" borderId="16" xfId="0" applyNumberFormat="1" applyFont="1" applyBorder="1" applyAlignment="1">
      <alignment vertical="center"/>
    </xf>
    <xf numFmtId="43" fontId="14" fillId="0" borderId="16" xfId="1" applyFont="1" applyBorder="1" applyAlignment="1">
      <alignment vertical="center"/>
    </xf>
    <xf numFmtId="4" fontId="14" fillId="0" borderId="16" xfId="0" applyNumberFormat="1" applyFont="1" applyBorder="1" applyAlignment="1">
      <alignment vertical="center"/>
    </xf>
    <xf numFmtId="43" fontId="14" fillId="0" borderId="16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43" fontId="1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4" fontId="14" fillId="0" borderId="7" xfId="0" applyNumberFormat="1" applyFont="1" applyBorder="1" applyAlignment="1">
      <alignment vertical="center"/>
    </xf>
    <xf numFmtId="43" fontId="14" fillId="0" borderId="7" xfId="0" applyNumberFormat="1" applyFont="1" applyBorder="1" applyAlignment="1">
      <alignment vertical="center"/>
    </xf>
    <xf numFmtId="0" fontId="14" fillId="0" borderId="16" xfId="0" applyFont="1" applyBorder="1" applyAlignment="1">
      <alignment vertical="center"/>
    </xf>
    <xf numFmtId="43" fontId="5" fillId="0" borderId="2" xfId="1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43" fontId="5" fillId="0" borderId="28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43" fontId="8" fillId="0" borderId="2" xfId="0" applyNumberFormat="1" applyFont="1" applyBorder="1" applyAlignment="1">
      <alignment vertical="center"/>
    </xf>
    <xf numFmtId="43" fontId="4" fillId="0" borderId="2" xfId="0" applyNumberFormat="1" applyFont="1" applyBorder="1" applyAlignment="1">
      <alignment vertical="center"/>
    </xf>
    <xf numFmtId="43" fontId="4" fillId="0" borderId="2" xfId="1" applyFont="1" applyBorder="1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4" fillId="0" borderId="1" xfId="1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43" fontId="5" fillId="0" borderId="6" xfId="0" applyNumberFormat="1" applyFont="1" applyBorder="1" applyAlignment="1">
      <alignment horizontal="right" vertical="center" wrapText="1"/>
    </xf>
    <xf numFmtId="0" fontId="14" fillId="0" borderId="1" xfId="0" applyFont="1" applyBorder="1" applyAlignment="1">
      <alignment vertical="center"/>
    </xf>
    <xf numFmtId="43" fontId="5" fillId="0" borderId="8" xfId="1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43" fontId="11" fillId="0" borderId="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43" fontId="5" fillId="0" borderId="6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/>
    </xf>
    <xf numFmtId="43" fontId="14" fillId="0" borderId="7" xfId="1" applyFont="1" applyBorder="1" applyAlignment="1">
      <alignment vertical="center"/>
    </xf>
    <xf numFmtId="0" fontId="0" fillId="0" borderId="7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4" fontId="0" fillId="0" borderId="7" xfId="0" applyNumberFormat="1" applyFont="1" applyBorder="1" applyAlignment="1">
      <alignment vertical="center"/>
    </xf>
    <xf numFmtId="43" fontId="0" fillId="0" borderId="8" xfId="0" applyNumberFormat="1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43" fontId="14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4" fontId="0" fillId="0" borderId="16" xfId="0" applyNumberFormat="1" applyFont="1" applyBorder="1" applyAlignment="1">
      <alignment vertical="center"/>
    </xf>
    <xf numFmtId="43" fontId="11" fillId="0" borderId="1" xfId="1" applyFont="1" applyBorder="1" applyAlignment="1">
      <alignment horizontal="center" vertical="center"/>
    </xf>
    <xf numFmtId="43" fontId="5" fillId="0" borderId="1" xfId="0" applyNumberFormat="1" applyFont="1" applyBorder="1" applyAlignment="1">
      <alignment horizontal="right" wrapText="1"/>
    </xf>
    <xf numFmtId="43" fontId="11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3" fontId="1" fillId="0" borderId="7" xfId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4" fontId="11" fillId="0" borderId="1" xfId="0" applyNumberFormat="1" applyFont="1" applyBorder="1" applyAlignment="1"/>
    <xf numFmtId="4" fontId="0" fillId="0" borderId="7" xfId="0" applyNumberFormat="1" applyFont="1" applyBorder="1" applyAlignment="1">
      <alignment horizontal="center" vertical="center"/>
    </xf>
    <xf numFmtId="43" fontId="0" fillId="0" borderId="1" xfId="1" applyFont="1" applyBorder="1" applyAlignment="1"/>
    <xf numFmtId="43" fontId="5" fillId="0" borderId="28" xfId="1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43" fontId="5" fillId="0" borderId="1" xfId="0" applyNumberFormat="1" applyFont="1" applyBorder="1" applyAlignment="1">
      <alignment horizontal="left" wrapText="1"/>
    </xf>
    <xf numFmtId="0" fontId="0" fillId="0" borderId="30" xfId="0" applyFont="1" applyBorder="1" applyAlignment="1">
      <alignment horizontal="center" vertical="center"/>
    </xf>
    <xf numFmtId="43" fontId="0" fillId="0" borderId="1" xfId="1" applyFont="1" applyBorder="1" applyAlignment="1">
      <alignment vertical="center"/>
    </xf>
    <xf numFmtId="4" fontId="5" fillId="0" borderId="8" xfId="0" applyNumberFormat="1" applyFont="1" applyBorder="1" applyAlignment="1">
      <alignment horizontal="center" vertical="center"/>
    </xf>
    <xf numFmtId="43" fontId="15" fillId="0" borderId="1" xfId="0" applyNumberFormat="1" applyFont="1" applyBorder="1" applyAlignment="1">
      <alignment vertical="center"/>
    </xf>
    <xf numFmtId="43" fontId="13" fillId="0" borderId="2" xfId="1" applyFont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43" fontId="5" fillId="0" borderId="7" xfId="0" applyNumberFormat="1" applyFont="1" applyBorder="1" applyAlignment="1">
      <alignment vertical="center"/>
    </xf>
    <xf numFmtId="43" fontId="11" fillId="0" borderId="7" xfId="1" applyFont="1" applyBorder="1" applyAlignment="1">
      <alignment vertical="center"/>
    </xf>
    <xf numFmtId="4" fontId="11" fillId="0" borderId="7" xfId="0" applyNumberFormat="1" applyFont="1" applyBorder="1" applyAlignment="1"/>
    <xf numFmtId="43" fontId="11" fillId="0" borderId="7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 wrapText="1"/>
    </xf>
    <xf numFmtId="4" fontId="5" fillId="0" borderId="1" xfId="0" applyNumberFormat="1" applyFont="1" applyBorder="1" applyAlignme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5" fillId="0" borderId="1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11" fillId="0" borderId="16" xfId="0" applyNumberFormat="1" applyFont="1" applyBorder="1" applyAlignment="1"/>
    <xf numFmtId="43" fontId="13" fillId="0" borderId="7" xfId="0" applyNumberFormat="1" applyFont="1" applyBorder="1" applyAlignment="1">
      <alignment vertical="center"/>
    </xf>
    <xf numFmtId="0" fontId="0" fillId="0" borderId="27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43" fontId="11" fillId="0" borderId="6" xfId="0" applyNumberFormat="1" applyFont="1" applyBorder="1" applyAlignment="1">
      <alignment horizontal="center" vertical="center"/>
    </xf>
    <xf numFmtId="43" fontId="11" fillId="0" borderId="16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43" fontId="5" fillId="0" borderId="6" xfId="0" applyNumberFormat="1" applyFont="1" applyBorder="1" applyAlignment="1">
      <alignment horizontal="center" vertical="center"/>
    </xf>
    <xf numFmtId="43" fontId="5" fillId="0" borderId="16" xfId="0" applyNumberFormat="1" applyFont="1" applyBorder="1" applyAlignment="1">
      <alignment horizontal="center" vertical="center"/>
    </xf>
    <xf numFmtId="43" fontId="13" fillId="0" borderId="6" xfId="0" applyNumberFormat="1" applyFont="1" applyBorder="1" applyAlignment="1">
      <alignment horizontal="center" vertical="center"/>
    </xf>
    <xf numFmtId="43" fontId="13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3" fontId="5" fillId="0" borderId="6" xfId="0" applyNumberFormat="1" applyFont="1" applyBorder="1" applyAlignment="1">
      <alignment vertical="center" wrapText="1"/>
    </xf>
    <xf numFmtId="43" fontId="5" fillId="0" borderId="16" xfId="0" applyNumberFormat="1" applyFont="1" applyBorder="1" applyAlignment="1">
      <alignment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0"/>
  <sheetViews>
    <sheetView tabSelected="1" topLeftCell="A37" workbookViewId="0">
      <selection activeCell="E47" sqref="E47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7.42578125" style="1" customWidth="1"/>
    <col min="7" max="7" width="17.5703125" style="1" customWidth="1"/>
    <col min="8" max="8" width="16.5703125" style="1" customWidth="1"/>
    <col min="9" max="9" width="15.28515625" style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 x14ac:dyDescent="0.2">
      <c r="A1" s="242" t="s">
        <v>95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11</v>
      </c>
    </row>
    <row r="3" spans="1:37" s="6" customFormat="1" ht="20.100000000000001" customHeight="1" x14ac:dyDescent="0.2">
      <c r="A3" s="243" t="s">
        <v>12</v>
      </c>
      <c r="B3" s="245" t="s">
        <v>4</v>
      </c>
      <c r="C3" s="245" t="s">
        <v>10</v>
      </c>
      <c r="D3" s="245" t="s">
        <v>19</v>
      </c>
      <c r="E3" s="247" t="s">
        <v>21</v>
      </c>
      <c r="F3" s="247" t="s">
        <v>18</v>
      </c>
      <c r="G3" s="247" t="s">
        <v>15</v>
      </c>
      <c r="H3" s="247"/>
      <c r="I3" s="247"/>
      <c r="J3" s="247"/>
      <c r="K3" s="247"/>
      <c r="L3" s="249" t="s">
        <v>41</v>
      </c>
    </row>
    <row r="4" spans="1:37" s="6" customFormat="1" ht="20.100000000000001" customHeight="1" x14ac:dyDescent="0.2">
      <c r="A4" s="244"/>
      <c r="B4" s="246"/>
      <c r="C4" s="246"/>
      <c r="D4" s="246"/>
      <c r="E4" s="248"/>
      <c r="F4" s="248"/>
      <c r="G4" s="248" t="s">
        <v>166</v>
      </c>
      <c r="H4" s="248" t="s">
        <v>23</v>
      </c>
      <c r="I4" s="248"/>
      <c r="J4" s="248"/>
      <c r="K4" s="248"/>
      <c r="L4" s="250"/>
    </row>
    <row r="5" spans="1:37" s="6" customFormat="1" ht="29.25" customHeight="1" x14ac:dyDescent="0.2">
      <c r="A5" s="244"/>
      <c r="B5" s="246"/>
      <c r="C5" s="246"/>
      <c r="D5" s="246"/>
      <c r="E5" s="248"/>
      <c r="F5" s="248"/>
      <c r="G5" s="248"/>
      <c r="H5" s="248" t="s">
        <v>20</v>
      </c>
      <c r="I5" s="248" t="s">
        <v>16</v>
      </c>
      <c r="J5" s="248" t="s">
        <v>22</v>
      </c>
      <c r="K5" s="248" t="s">
        <v>17</v>
      </c>
      <c r="L5" s="250"/>
    </row>
    <row r="6" spans="1:37" s="6" customFormat="1" ht="20.100000000000001" customHeight="1" x14ac:dyDescent="0.2">
      <c r="A6" s="244"/>
      <c r="B6" s="246"/>
      <c r="C6" s="246"/>
      <c r="D6" s="246"/>
      <c r="E6" s="248"/>
      <c r="F6" s="248"/>
      <c r="G6" s="248"/>
      <c r="H6" s="248"/>
      <c r="I6" s="248"/>
      <c r="J6" s="248"/>
      <c r="K6" s="248"/>
      <c r="L6" s="250"/>
    </row>
    <row r="7" spans="1:37" s="6" customFormat="1" ht="20.100000000000001" customHeight="1" x14ac:dyDescent="0.2">
      <c r="A7" s="244"/>
      <c r="B7" s="246"/>
      <c r="C7" s="246"/>
      <c r="D7" s="246"/>
      <c r="E7" s="248"/>
      <c r="F7" s="248"/>
      <c r="G7" s="248"/>
      <c r="H7" s="248"/>
      <c r="I7" s="248"/>
      <c r="J7" s="248"/>
      <c r="K7" s="248"/>
      <c r="L7" s="250"/>
    </row>
    <row r="8" spans="1:37" ht="8.1" customHeight="1" x14ac:dyDescent="0.2">
      <c r="A8" s="8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9">
        <v>12</v>
      </c>
      <c r="M8" s="2"/>
      <c r="N8" s="2"/>
    </row>
    <row r="9" spans="1:37" ht="31.5" customHeight="1" x14ac:dyDescent="0.2">
      <c r="A9" s="122" t="s">
        <v>5</v>
      </c>
      <c r="B9" s="117">
        <v>600</v>
      </c>
      <c r="C9" s="117">
        <v>60014</v>
      </c>
      <c r="D9" s="117">
        <v>6050</v>
      </c>
      <c r="E9" s="132" t="s">
        <v>96</v>
      </c>
      <c r="F9" s="120">
        <v>550000</v>
      </c>
      <c r="G9" s="55">
        <v>260760</v>
      </c>
      <c r="H9" s="121">
        <v>260760</v>
      </c>
      <c r="I9" s="118"/>
      <c r="J9" s="32"/>
      <c r="K9" s="118"/>
      <c r="L9" s="119" t="s">
        <v>27</v>
      </c>
      <c r="M9" s="14"/>
      <c r="N9" s="10"/>
      <c r="O9" s="18"/>
      <c r="P9" s="18"/>
      <c r="Q9" s="18"/>
      <c r="R9" s="18"/>
      <c r="S9" s="19"/>
      <c r="T9" s="11"/>
      <c r="U9" s="11"/>
      <c r="V9" s="20"/>
      <c r="W9" s="20"/>
      <c r="X9" s="21"/>
      <c r="Y9" s="11"/>
      <c r="Z9" s="2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45.75" customHeight="1" x14ac:dyDescent="0.2">
      <c r="A10" s="72" t="s">
        <v>6</v>
      </c>
      <c r="B10" s="73">
        <v>600</v>
      </c>
      <c r="C10" s="74">
        <v>60014</v>
      </c>
      <c r="D10" s="73">
        <v>6050</v>
      </c>
      <c r="E10" s="133" t="s">
        <v>97</v>
      </c>
      <c r="F10" s="75">
        <v>450000</v>
      </c>
      <c r="G10" s="55">
        <v>200000</v>
      </c>
      <c r="H10" s="56">
        <v>200000</v>
      </c>
      <c r="I10" s="30"/>
      <c r="J10" s="31"/>
      <c r="K10" s="29"/>
      <c r="L10" s="15" t="s">
        <v>27</v>
      </c>
      <c r="M10" s="14"/>
      <c r="N10" s="10"/>
    </row>
    <row r="11" spans="1:37" ht="33" customHeight="1" x14ac:dyDescent="0.2">
      <c r="A11" s="70" t="s">
        <v>7</v>
      </c>
      <c r="B11" s="71">
        <v>600</v>
      </c>
      <c r="C11" s="71">
        <v>60014</v>
      </c>
      <c r="D11" s="71">
        <v>6050</v>
      </c>
      <c r="E11" s="134" t="s">
        <v>98</v>
      </c>
      <c r="F11" s="81">
        <v>15524039</v>
      </c>
      <c r="G11" s="58">
        <v>5300000</v>
      </c>
      <c r="H11" s="76">
        <v>5300000</v>
      </c>
      <c r="I11" s="34"/>
      <c r="J11" s="57"/>
      <c r="K11" s="33"/>
      <c r="L11" s="23" t="s">
        <v>27</v>
      </c>
      <c r="M11" s="14"/>
      <c r="N11" s="10"/>
    </row>
    <row r="12" spans="1:37" ht="72.75" customHeight="1" x14ac:dyDescent="0.2">
      <c r="A12" s="72" t="s">
        <v>3</v>
      </c>
      <c r="B12" s="73">
        <v>600</v>
      </c>
      <c r="C12" s="74">
        <v>60014</v>
      </c>
      <c r="D12" s="74">
        <v>6050</v>
      </c>
      <c r="E12" s="133" t="s">
        <v>99</v>
      </c>
      <c r="F12" s="75">
        <v>8184683.8899999997</v>
      </c>
      <c r="G12" s="60">
        <v>8000000</v>
      </c>
      <c r="H12" s="56">
        <v>8000000</v>
      </c>
      <c r="I12" s="30"/>
      <c r="J12" s="59"/>
      <c r="K12" s="29"/>
      <c r="L12" s="15" t="s">
        <v>27</v>
      </c>
      <c r="M12" s="14"/>
      <c r="N12" s="10"/>
    </row>
    <row r="13" spans="1:37" ht="44.25" customHeight="1" x14ac:dyDescent="0.2">
      <c r="A13" s="80" t="s">
        <v>8</v>
      </c>
      <c r="B13" s="67">
        <v>600</v>
      </c>
      <c r="C13" s="77">
        <v>60014</v>
      </c>
      <c r="D13" s="67">
        <v>6050</v>
      </c>
      <c r="E13" s="133" t="s">
        <v>167</v>
      </c>
      <c r="F13" s="66">
        <v>258300</v>
      </c>
      <c r="G13" s="61">
        <v>258300</v>
      </c>
      <c r="H13" s="62">
        <v>258300</v>
      </c>
      <c r="I13" s="36"/>
      <c r="J13" s="37"/>
      <c r="K13" s="35"/>
      <c r="L13" s="25" t="s">
        <v>27</v>
      </c>
      <c r="M13" s="14"/>
      <c r="N13" s="10"/>
    </row>
    <row r="14" spans="1:37" ht="35.25" customHeight="1" x14ac:dyDescent="0.2">
      <c r="A14" s="72" t="s">
        <v>9</v>
      </c>
      <c r="B14" s="73">
        <v>600</v>
      </c>
      <c r="C14" s="73">
        <v>60014</v>
      </c>
      <c r="D14" s="73">
        <v>6050</v>
      </c>
      <c r="E14" s="133" t="s">
        <v>60</v>
      </c>
      <c r="F14" s="75">
        <v>292740</v>
      </c>
      <c r="G14" s="60">
        <v>172200</v>
      </c>
      <c r="H14" s="56">
        <v>172200</v>
      </c>
      <c r="I14" s="30"/>
      <c r="J14" s="31"/>
      <c r="K14" s="29"/>
      <c r="L14" s="15" t="s">
        <v>27</v>
      </c>
      <c r="M14" s="14"/>
      <c r="N14" s="10"/>
    </row>
    <row r="15" spans="1:37" ht="42" customHeight="1" x14ac:dyDescent="0.2">
      <c r="A15" s="72" t="s">
        <v>25</v>
      </c>
      <c r="B15" s="73">
        <v>600</v>
      </c>
      <c r="C15" s="73">
        <v>60014</v>
      </c>
      <c r="D15" s="73">
        <v>6050</v>
      </c>
      <c r="E15" s="133" t="s">
        <v>57</v>
      </c>
      <c r="F15" s="75">
        <v>7423849.7999999998</v>
      </c>
      <c r="G15" s="75">
        <v>1430000</v>
      </c>
      <c r="H15" s="56">
        <v>1430000</v>
      </c>
      <c r="I15" s="30"/>
      <c r="J15" s="63"/>
      <c r="K15" s="29"/>
      <c r="L15" s="15" t="s">
        <v>27</v>
      </c>
      <c r="M15" s="14"/>
      <c r="N15" s="10"/>
    </row>
    <row r="16" spans="1:37" ht="25.5" customHeight="1" x14ac:dyDescent="0.2">
      <c r="A16" s="231" t="s">
        <v>26</v>
      </c>
      <c r="B16" s="233">
        <v>600</v>
      </c>
      <c r="C16" s="233">
        <v>60014</v>
      </c>
      <c r="D16" s="235">
        <v>6050</v>
      </c>
      <c r="E16" s="237" t="s">
        <v>61</v>
      </c>
      <c r="F16" s="217">
        <v>349320</v>
      </c>
      <c r="G16" s="219">
        <v>210330</v>
      </c>
      <c r="H16" s="219">
        <v>210330</v>
      </c>
      <c r="I16" s="207"/>
      <c r="J16" s="114"/>
      <c r="K16" s="33"/>
      <c r="L16" s="209" t="s">
        <v>27</v>
      </c>
      <c r="M16" s="14"/>
      <c r="N16" s="10"/>
    </row>
    <row r="17" spans="1:14" ht="10.5" customHeight="1" x14ac:dyDescent="0.2">
      <c r="A17" s="232"/>
      <c r="B17" s="234"/>
      <c r="C17" s="234"/>
      <c r="D17" s="236"/>
      <c r="E17" s="238"/>
      <c r="F17" s="218"/>
      <c r="G17" s="220"/>
      <c r="H17" s="220"/>
      <c r="I17" s="208"/>
      <c r="J17" s="78"/>
      <c r="K17" s="35"/>
      <c r="L17" s="210"/>
      <c r="M17" s="14"/>
      <c r="N17" s="10"/>
    </row>
    <row r="18" spans="1:14" ht="47.25" customHeight="1" x14ac:dyDescent="0.2">
      <c r="A18" s="72" t="s">
        <v>0</v>
      </c>
      <c r="B18" s="73">
        <v>600</v>
      </c>
      <c r="C18" s="73">
        <v>60014</v>
      </c>
      <c r="D18" s="74" t="s">
        <v>44</v>
      </c>
      <c r="E18" s="133" t="s">
        <v>170</v>
      </c>
      <c r="F18" s="75">
        <v>14287856.92</v>
      </c>
      <c r="G18" s="60">
        <v>4263243.03</v>
      </c>
      <c r="H18" s="56">
        <v>100000</v>
      </c>
      <c r="I18" s="30"/>
      <c r="J18" s="168" t="s">
        <v>107</v>
      </c>
      <c r="K18" s="29"/>
      <c r="L18" s="15" t="s">
        <v>27</v>
      </c>
      <c r="M18" s="14"/>
      <c r="N18" s="10"/>
    </row>
    <row r="19" spans="1:14" ht="51.75" customHeight="1" x14ac:dyDescent="0.2">
      <c r="A19" s="188" t="s">
        <v>1</v>
      </c>
      <c r="B19" s="189">
        <v>600</v>
      </c>
      <c r="C19" s="189">
        <v>60014</v>
      </c>
      <c r="D19" s="74" t="s">
        <v>171</v>
      </c>
      <c r="E19" s="133" t="s">
        <v>172</v>
      </c>
      <c r="F19" s="75">
        <v>31576356</v>
      </c>
      <c r="G19" s="60">
        <v>15111450</v>
      </c>
      <c r="H19" s="56">
        <v>2500000</v>
      </c>
      <c r="I19" s="30"/>
      <c r="J19" s="168"/>
      <c r="K19" s="190">
        <v>12611450</v>
      </c>
      <c r="L19" s="15" t="s">
        <v>27</v>
      </c>
      <c r="M19" s="14"/>
      <c r="N19" s="10"/>
    </row>
    <row r="20" spans="1:14" ht="49.5" customHeight="1" x14ac:dyDescent="0.2">
      <c r="A20" s="72" t="s">
        <v>2</v>
      </c>
      <c r="B20" s="73">
        <v>600</v>
      </c>
      <c r="C20" s="73">
        <v>60014</v>
      </c>
      <c r="D20" s="74">
        <v>6050</v>
      </c>
      <c r="E20" s="133" t="s">
        <v>101</v>
      </c>
      <c r="F20" s="75">
        <v>5121050</v>
      </c>
      <c r="G20" s="60">
        <v>2300000</v>
      </c>
      <c r="H20" s="56">
        <v>2300000</v>
      </c>
      <c r="I20" s="30"/>
      <c r="J20" s="31"/>
      <c r="K20" s="29"/>
      <c r="L20" s="15" t="s">
        <v>27</v>
      </c>
      <c r="M20" s="14"/>
      <c r="N20" s="10"/>
    </row>
    <row r="21" spans="1:14" ht="59.25" customHeight="1" x14ac:dyDescent="0.2">
      <c r="A21" s="72" t="s">
        <v>62</v>
      </c>
      <c r="B21" s="73">
        <v>600</v>
      </c>
      <c r="C21" s="73">
        <v>60014</v>
      </c>
      <c r="D21" s="73">
        <v>6050</v>
      </c>
      <c r="E21" s="133" t="s">
        <v>100</v>
      </c>
      <c r="F21" s="75">
        <v>169000</v>
      </c>
      <c r="G21" s="60">
        <v>169000</v>
      </c>
      <c r="H21" s="56">
        <v>169000</v>
      </c>
      <c r="I21" s="30"/>
      <c r="J21" s="31"/>
      <c r="K21" s="29"/>
      <c r="L21" s="15" t="s">
        <v>27</v>
      </c>
      <c r="M21" s="14"/>
      <c r="N21" s="10"/>
    </row>
    <row r="22" spans="1:14" ht="37.5" customHeight="1" x14ac:dyDescent="0.2">
      <c r="A22" s="72" t="s">
        <v>63</v>
      </c>
      <c r="B22" s="73">
        <v>600</v>
      </c>
      <c r="C22" s="73">
        <v>60014</v>
      </c>
      <c r="D22" s="73">
        <v>6050</v>
      </c>
      <c r="E22" s="133" t="s">
        <v>102</v>
      </c>
      <c r="F22" s="75">
        <v>4766418</v>
      </c>
      <c r="G22" s="60">
        <v>4500000</v>
      </c>
      <c r="H22" s="56">
        <v>3850000</v>
      </c>
      <c r="I22" s="30"/>
      <c r="J22" s="136" t="s">
        <v>106</v>
      </c>
      <c r="K22" s="29"/>
      <c r="L22" s="15" t="s">
        <v>27</v>
      </c>
      <c r="M22" s="14"/>
      <c r="N22" s="10"/>
    </row>
    <row r="23" spans="1:14" ht="21" customHeight="1" x14ac:dyDescent="0.2">
      <c r="A23" s="231" t="s">
        <v>64</v>
      </c>
      <c r="B23" s="233">
        <v>600</v>
      </c>
      <c r="C23" s="233">
        <v>60014</v>
      </c>
      <c r="D23" s="233">
        <v>6050</v>
      </c>
      <c r="E23" s="237" t="s">
        <v>59</v>
      </c>
      <c r="F23" s="217">
        <v>13566382.9</v>
      </c>
      <c r="G23" s="219">
        <v>5946142.46</v>
      </c>
      <c r="H23" s="219">
        <v>1765136.19</v>
      </c>
      <c r="I23" s="207"/>
      <c r="J23" s="251" t="s">
        <v>164</v>
      </c>
      <c r="K23" s="207"/>
      <c r="L23" s="209" t="s">
        <v>27</v>
      </c>
      <c r="M23" s="14"/>
      <c r="N23" s="10"/>
    </row>
    <row r="24" spans="1:14" ht="26.25" customHeight="1" x14ac:dyDescent="0.2">
      <c r="A24" s="232"/>
      <c r="B24" s="234"/>
      <c r="C24" s="234"/>
      <c r="D24" s="234"/>
      <c r="E24" s="238"/>
      <c r="F24" s="218"/>
      <c r="G24" s="220"/>
      <c r="H24" s="220"/>
      <c r="I24" s="208"/>
      <c r="J24" s="252"/>
      <c r="K24" s="208"/>
      <c r="L24" s="210"/>
      <c r="M24" s="14"/>
      <c r="N24" s="10"/>
    </row>
    <row r="25" spans="1:14" ht="57.75" customHeight="1" x14ac:dyDescent="0.2">
      <c r="A25" s="72" t="s">
        <v>65</v>
      </c>
      <c r="B25" s="73">
        <v>600</v>
      </c>
      <c r="C25" s="73">
        <v>60014</v>
      </c>
      <c r="D25" s="73">
        <v>6050</v>
      </c>
      <c r="E25" s="133" t="s">
        <v>80</v>
      </c>
      <c r="F25" s="75">
        <v>2817000</v>
      </c>
      <c r="G25" s="60">
        <v>2450000</v>
      </c>
      <c r="H25" s="56">
        <v>2050000</v>
      </c>
      <c r="I25" s="30"/>
      <c r="J25" s="136" t="s">
        <v>189</v>
      </c>
      <c r="K25" s="29"/>
      <c r="L25" s="15" t="s">
        <v>27</v>
      </c>
      <c r="M25" s="14"/>
      <c r="N25" s="10"/>
    </row>
    <row r="26" spans="1:14" ht="34.5" customHeight="1" x14ac:dyDescent="0.2">
      <c r="A26" s="72" t="s">
        <v>66</v>
      </c>
      <c r="B26" s="73">
        <v>600</v>
      </c>
      <c r="C26" s="73">
        <v>60014</v>
      </c>
      <c r="D26" s="73">
        <v>6050</v>
      </c>
      <c r="E26" s="133" t="s">
        <v>103</v>
      </c>
      <c r="F26" s="75">
        <v>1091107.93</v>
      </c>
      <c r="G26" s="60">
        <v>272500</v>
      </c>
      <c r="H26" s="56">
        <v>272500</v>
      </c>
      <c r="I26" s="30"/>
      <c r="J26" s="79"/>
      <c r="K26" s="29"/>
      <c r="L26" s="15" t="s">
        <v>27</v>
      </c>
      <c r="M26" s="14"/>
      <c r="N26" s="10"/>
    </row>
    <row r="27" spans="1:14" ht="47.25" customHeight="1" x14ac:dyDescent="0.2">
      <c r="A27" s="72" t="s">
        <v>67</v>
      </c>
      <c r="B27" s="73">
        <v>600</v>
      </c>
      <c r="C27" s="73">
        <v>60014</v>
      </c>
      <c r="D27" s="73">
        <v>6050</v>
      </c>
      <c r="E27" s="133" t="s">
        <v>105</v>
      </c>
      <c r="F27" s="75">
        <v>362850</v>
      </c>
      <c r="G27" s="60">
        <v>362850</v>
      </c>
      <c r="H27" s="56">
        <v>362850</v>
      </c>
      <c r="I27" s="30"/>
      <c r="J27" s="31"/>
      <c r="K27" s="29"/>
      <c r="L27" s="15" t="s">
        <v>27</v>
      </c>
      <c r="M27" s="14"/>
      <c r="N27" s="10"/>
    </row>
    <row r="28" spans="1:14" ht="45" customHeight="1" x14ac:dyDescent="0.2">
      <c r="A28" s="129" t="s">
        <v>68</v>
      </c>
      <c r="B28" s="125">
        <v>600</v>
      </c>
      <c r="C28" s="125">
        <v>60014</v>
      </c>
      <c r="D28" s="125">
        <v>6050</v>
      </c>
      <c r="E28" s="135" t="s">
        <v>104</v>
      </c>
      <c r="F28" s="66">
        <v>180810</v>
      </c>
      <c r="G28" s="61">
        <v>130380</v>
      </c>
      <c r="H28" s="62">
        <v>130380</v>
      </c>
      <c r="I28" s="36"/>
      <c r="J28" s="37"/>
      <c r="K28" s="35"/>
      <c r="L28" s="126" t="s">
        <v>27</v>
      </c>
      <c r="M28" s="14"/>
      <c r="N28" s="10"/>
    </row>
    <row r="29" spans="1:14" ht="35.25" customHeight="1" x14ac:dyDescent="0.2">
      <c r="A29" s="80" t="s">
        <v>69</v>
      </c>
      <c r="B29" s="67">
        <v>600</v>
      </c>
      <c r="C29" s="67">
        <v>60014</v>
      </c>
      <c r="D29" s="67">
        <v>6050</v>
      </c>
      <c r="E29" s="135" t="s">
        <v>43</v>
      </c>
      <c r="F29" s="66">
        <v>11883464.48</v>
      </c>
      <c r="G29" s="61">
        <v>5500000</v>
      </c>
      <c r="H29" s="62">
        <v>5500000</v>
      </c>
      <c r="I29" s="36"/>
      <c r="J29" s="37"/>
      <c r="K29" s="35"/>
      <c r="L29" s="24" t="s">
        <v>27</v>
      </c>
      <c r="M29" s="14"/>
      <c r="N29" s="10"/>
    </row>
    <row r="30" spans="1:14" ht="23.45" customHeight="1" thickBot="1" x14ac:dyDescent="0.25">
      <c r="A30" s="228" t="s">
        <v>28</v>
      </c>
      <c r="B30" s="229"/>
      <c r="C30" s="229"/>
      <c r="D30" s="229"/>
      <c r="E30" s="230"/>
      <c r="F30" s="75">
        <f>SUM(F9:F29)</f>
        <v>118855228.92000002</v>
      </c>
      <c r="G30" s="60">
        <f>SUM(G9:G29)</f>
        <v>56837155.490000002</v>
      </c>
      <c r="H30" s="56">
        <f>SUM(H9:H29)</f>
        <v>34831456.189999998</v>
      </c>
      <c r="I30" s="30"/>
      <c r="J30" s="60">
        <v>9394249.3000000007</v>
      </c>
      <c r="K30" s="75">
        <v>12611450</v>
      </c>
      <c r="L30" s="15"/>
    </row>
    <row r="31" spans="1:14" ht="23.45" customHeight="1" thickBot="1" x14ac:dyDescent="0.25">
      <c r="A31" s="211" t="s">
        <v>29</v>
      </c>
      <c r="B31" s="212"/>
      <c r="C31" s="212"/>
      <c r="D31" s="212"/>
      <c r="E31" s="213"/>
      <c r="F31" s="69">
        <f>SUM(F30)</f>
        <v>118855228.92000002</v>
      </c>
      <c r="G31" s="64">
        <f>SUM(G30)</f>
        <v>56837155.490000002</v>
      </c>
      <c r="H31" s="64">
        <f>SUM(H30)</f>
        <v>34831456.189999998</v>
      </c>
      <c r="I31" s="38"/>
      <c r="J31" s="173">
        <f>SUM(J30)</f>
        <v>9394249.3000000007</v>
      </c>
      <c r="K31" s="69">
        <f>K30</f>
        <v>12611450</v>
      </c>
      <c r="L31" s="16"/>
    </row>
    <row r="32" spans="1:14" ht="23.25" customHeight="1" x14ac:dyDescent="0.2">
      <c r="A32" s="178" t="s">
        <v>81</v>
      </c>
      <c r="B32" s="179">
        <v>750</v>
      </c>
      <c r="C32" s="179">
        <v>75020</v>
      </c>
      <c r="D32" s="179">
        <v>6050</v>
      </c>
      <c r="E32" s="181" t="s">
        <v>108</v>
      </c>
      <c r="F32" s="182">
        <v>300000</v>
      </c>
      <c r="G32" s="199">
        <v>300000</v>
      </c>
      <c r="H32" s="199">
        <v>300000</v>
      </c>
      <c r="I32" s="185"/>
      <c r="J32" s="183"/>
      <c r="K32" s="185"/>
      <c r="L32" s="65" t="s">
        <v>27</v>
      </c>
    </row>
    <row r="33" spans="1:12" ht="60" customHeight="1" x14ac:dyDescent="0.2">
      <c r="A33" s="196" t="s">
        <v>83</v>
      </c>
      <c r="B33" s="197">
        <v>750</v>
      </c>
      <c r="C33" s="197">
        <v>75020</v>
      </c>
      <c r="D33" s="197">
        <v>6050</v>
      </c>
      <c r="E33" s="138" t="s">
        <v>113</v>
      </c>
      <c r="F33" s="75">
        <v>35000</v>
      </c>
      <c r="G33" s="75">
        <v>35000</v>
      </c>
      <c r="H33" s="75">
        <v>35000</v>
      </c>
      <c r="I33" s="29"/>
      <c r="J33" s="45"/>
      <c r="K33" s="29"/>
      <c r="L33" s="26" t="s">
        <v>32</v>
      </c>
    </row>
    <row r="34" spans="1:12" ht="55.5" customHeight="1" x14ac:dyDescent="0.2">
      <c r="A34" s="80" t="s">
        <v>84</v>
      </c>
      <c r="B34" s="67">
        <v>750</v>
      </c>
      <c r="C34" s="67">
        <v>75020</v>
      </c>
      <c r="D34" s="67">
        <v>6050</v>
      </c>
      <c r="E34" s="137" t="s">
        <v>114</v>
      </c>
      <c r="F34" s="66">
        <v>1128157</v>
      </c>
      <c r="G34" s="66">
        <v>1059467</v>
      </c>
      <c r="H34" s="66">
        <v>1059467</v>
      </c>
      <c r="I34" s="35"/>
      <c r="J34" s="40"/>
      <c r="K34" s="35"/>
      <c r="L34" s="27" t="s">
        <v>32</v>
      </c>
    </row>
    <row r="35" spans="1:12" ht="30" customHeight="1" x14ac:dyDescent="0.2">
      <c r="A35" s="196" t="s">
        <v>85</v>
      </c>
      <c r="B35" s="197">
        <v>750</v>
      </c>
      <c r="C35" s="197">
        <v>75020</v>
      </c>
      <c r="D35" s="197">
        <v>6050</v>
      </c>
      <c r="E35" s="138" t="s">
        <v>174</v>
      </c>
      <c r="F35" s="75">
        <v>60000</v>
      </c>
      <c r="G35" s="75">
        <v>60000</v>
      </c>
      <c r="H35" s="75">
        <v>60000</v>
      </c>
      <c r="I35" s="29"/>
      <c r="J35" s="45"/>
      <c r="K35" s="29"/>
      <c r="L35" s="26" t="s">
        <v>32</v>
      </c>
    </row>
    <row r="36" spans="1:12" ht="30.75" customHeight="1" x14ac:dyDescent="0.2">
      <c r="A36" s="196" t="s">
        <v>86</v>
      </c>
      <c r="B36" s="197">
        <v>750</v>
      </c>
      <c r="C36" s="197">
        <v>75020</v>
      </c>
      <c r="D36" s="197">
        <v>6050</v>
      </c>
      <c r="E36" s="138" t="s">
        <v>175</v>
      </c>
      <c r="F36" s="75">
        <v>20000</v>
      </c>
      <c r="G36" s="75">
        <v>20000</v>
      </c>
      <c r="H36" s="75">
        <v>20000</v>
      </c>
      <c r="I36" s="29"/>
      <c r="J36" s="45"/>
      <c r="K36" s="29"/>
      <c r="L36" s="26" t="s">
        <v>32</v>
      </c>
    </row>
    <row r="37" spans="1:12" ht="20.25" customHeight="1" x14ac:dyDescent="0.2">
      <c r="A37" s="228" t="s">
        <v>37</v>
      </c>
      <c r="B37" s="229"/>
      <c r="C37" s="229"/>
      <c r="D37" s="229"/>
      <c r="E37" s="230"/>
      <c r="F37" s="75">
        <f>SUM(F32:F36)</f>
        <v>1543157</v>
      </c>
      <c r="G37" s="75">
        <f>SUM(G32:G36)</f>
        <v>1474467</v>
      </c>
      <c r="H37" s="75">
        <f>SUM(H32:H36)</f>
        <v>1474467</v>
      </c>
      <c r="I37" s="45"/>
      <c r="J37" s="123"/>
      <c r="K37" s="75"/>
      <c r="L37" s="139"/>
    </row>
    <row r="38" spans="1:12" ht="56.25" customHeight="1" x14ac:dyDescent="0.2">
      <c r="A38" s="196" t="s">
        <v>87</v>
      </c>
      <c r="B38" s="197">
        <v>750</v>
      </c>
      <c r="C38" s="197">
        <v>75095</v>
      </c>
      <c r="D38" s="74" t="s">
        <v>143</v>
      </c>
      <c r="E38" s="138" t="s">
        <v>144</v>
      </c>
      <c r="F38" s="75">
        <v>619308.5</v>
      </c>
      <c r="G38" s="75">
        <v>619308.5</v>
      </c>
      <c r="H38" s="75"/>
      <c r="I38" s="45"/>
      <c r="J38" s="123" t="s">
        <v>168</v>
      </c>
      <c r="K38" s="75">
        <v>507832.97</v>
      </c>
      <c r="L38" s="26" t="s">
        <v>32</v>
      </c>
    </row>
    <row r="39" spans="1:12" ht="30" customHeight="1" x14ac:dyDescent="0.2">
      <c r="A39" s="196" t="s">
        <v>46</v>
      </c>
      <c r="B39" s="197">
        <v>750</v>
      </c>
      <c r="C39" s="197">
        <v>75020</v>
      </c>
      <c r="D39" s="197">
        <v>6060</v>
      </c>
      <c r="E39" s="138" t="s">
        <v>109</v>
      </c>
      <c r="F39" s="75">
        <v>45000</v>
      </c>
      <c r="G39" s="75">
        <v>45000</v>
      </c>
      <c r="H39" s="75">
        <v>45000</v>
      </c>
      <c r="I39" s="45"/>
      <c r="J39" s="46"/>
      <c r="K39" s="29"/>
      <c r="L39" s="26" t="s">
        <v>27</v>
      </c>
    </row>
    <row r="40" spans="1:12" ht="20.25" customHeight="1" x14ac:dyDescent="0.2">
      <c r="A40" s="127" t="s">
        <v>39</v>
      </c>
      <c r="B40" s="128">
        <v>750</v>
      </c>
      <c r="C40" s="128">
        <v>75020</v>
      </c>
      <c r="D40" s="128">
        <v>6060</v>
      </c>
      <c r="E40" s="140" t="s">
        <v>110</v>
      </c>
      <c r="F40" s="75">
        <v>150000</v>
      </c>
      <c r="G40" s="75">
        <v>150000</v>
      </c>
      <c r="H40" s="75">
        <v>150000</v>
      </c>
      <c r="I40" s="45"/>
      <c r="J40" s="46"/>
      <c r="K40" s="29"/>
      <c r="L40" s="26" t="s">
        <v>27</v>
      </c>
    </row>
    <row r="41" spans="1:12" ht="41.25" customHeight="1" x14ac:dyDescent="0.2">
      <c r="A41" s="127" t="s">
        <v>47</v>
      </c>
      <c r="B41" s="128">
        <v>750</v>
      </c>
      <c r="C41" s="128">
        <v>75020</v>
      </c>
      <c r="D41" s="128">
        <v>6060</v>
      </c>
      <c r="E41" s="138" t="s">
        <v>112</v>
      </c>
      <c r="F41" s="75">
        <v>160000</v>
      </c>
      <c r="G41" s="75">
        <v>160000</v>
      </c>
      <c r="H41" s="75">
        <v>160000</v>
      </c>
      <c r="I41" s="45"/>
      <c r="J41" s="46"/>
      <c r="K41" s="29"/>
      <c r="L41" s="26" t="s">
        <v>32</v>
      </c>
    </row>
    <row r="42" spans="1:12" ht="19.5" customHeight="1" thickBot="1" x14ac:dyDescent="0.25">
      <c r="A42" s="224" t="s">
        <v>111</v>
      </c>
      <c r="B42" s="225"/>
      <c r="C42" s="225"/>
      <c r="D42" s="225"/>
      <c r="E42" s="225"/>
      <c r="F42" s="75">
        <f>SUM(F38:F41)</f>
        <v>974308.5</v>
      </c>
      <c r="G42" s="75">
        <f>SUM(G38:G41)</f>
        <v>974308.5</v>
      </c>
      <c r="H42" s="75">
        <f>SUM(H38:H41)</f>
        <v>355000</v>
      </c>
      <c r="I42" s="90"/>
      <c r="J42" s="175">
        <v>111475.53</v>
      </c>
      <c r="K42" s="75">
        <v>507832.97</v>
      </c>
      <c r="L42" s="139"/>
    </row>
    <row r="43" spans="1:12" ht="23.45" customHeight="1" thickBot="1" x14ac:dyDescent="0.25">
      <c r="A43" s="226" t="s">
        <v>30</v>
      </c>
      <c r="B43" s="227"/>
      <c r="C43" s="227"/>
      <c r="D43" s="227"/>
      <c r="E43" s="227"/>
      <c r="F43" s="69">
        <f>SUM(F37,F42)</f>
        <v>2517465.5</v>
      </c>
      <c r="G43" s="69">
        <f>SUM(G37,G42)</f>
        <v>2448775.5</v>
      </c>
      <c r="H43" s="69">
        <f>SUM(H37,H42)</f>
        <v>1829467</v>
      </c>
      <c r="I43" s="39"/>
      <c r="J43" s="110">
        <v>111475.53</v>
      </c>
      <c r="K43" s="69">
        <v>507832.97</v>
      </c>
      <c r="L43" s="17"/>
    </row>
    <row r="44" spans="1:12" ht="32.25" customHeight="1" x14ac:dyDescent="0.2">
      <c r="A44" s="178" t="s">
        <v>48</v>
      </c>
      <c r="B44" s="179">
        <v>801</v>
      </c>
      <c r="C44" s="179">
        <v>80102</v>
      </c>
      <c r="D44" s="180">
        <v>6050</v>
      </c>
      <c r="E44" s="181" t="s">
        <v>115</v>
      </c>
      <c r="F44" s="182">
        <v>350000</v>
      </c>
      <c r="G44" s="182">
        <v>350000</v>
      </c>
      <c r="H44" s="182">
        <v>350000</v>
      </c>
      <c r="I44" s="183"/>
      <c r="J44" s="184"/>
      <c r="K44" s="185"/>
      <c r="L44" s="186" t="s">
        <v>116</v>
      </c>
    </row>
    <row r="45" spans="1:12" ht="53.25" customHeight="1" x14ac:dyDescent="0.2">
      <c r="A45" s="194" t="s">
        <v>49</v>
      </c>
      <c r="B45" s="195">
        <v>801</v>
      </c>
      <c r="C45" s="195">
        <v>80102</v>
      </c>
      <c r="D45" s="192">
        <v>6050</v>
      </c>
      <c r="E45" s="193" t="s">
        <v>176</v>
      </c>
      <c r="F45" s="66">
        <v>20000</v>
      </c>
      <c r="G45" s="66">
        <v>20000</v>
      </c>
      <c r="H45" s="66">
        <v>20000</v>
      </c>
      <c r="I45" s="40"/>
      <c r="J45" s="198"/>
      <c r="K45" s="35"/>
      <c r="L45" s="191" t="s">
        <v>32</v>
      </c>
    </row>
    <row r="46" spans="1:12" ht="32.25" customHeight="1" x14ac:dyDescent="0.2">
      <c r="A46" s="194" t="s">
        <v>40</v>
      </c>
      <c r="B46" s="195">
        <v>801</v>
      </c>
      <c r="C46" s="195">
        <v>80102</v>
      </c>
      <c r="D46" s="192">
        <v>6050</v>
      </c>
      <c r="E46" s="193" t="s">
        <v>177</v>
      </c>
      <c r="F46" s="66">
        <v>56000</v>
      </c>
      <c r="G46" s="66">
        <v>56000</v>
      </c>
      <c r="H46" s="66">
        <v>56000</v>
      </c>
      <c r="I46" s="40"/>
      <c r="J46" s="198"/>
      <c r="K46" s="35"/>
      <c r="L46" s="191" t="s">
        <v>32</v>
      </c>
    </row>
    <row r="47" spans="1:12" ht="37.5" customHeight="1" x14ac:dyDescent="0.2">
      <c r="A47" s="203" t="s">
        <v>50</v>
      </c>
      <c r="B47" s="204">
        <v>801</v>
      </c>
      <c r="C47" s="204">
        <v>80102</v>
      </c>
      <c r="D47" s="205">
        <v>6050</v>
      </c>
      <c r="E47" s="206" t="s">
        <v>205</v>
      </c>
      <c r="F47" s="66">
        <v>50000</v>
      </c>
      <c r="G47" s="66">
        <v>50000</v>
      </c>
      <c r="H47" s="66">
        <v>50000</v>
      </c>
      <c r="I47" s="40"/>
      <c r="J47" s="198"/>
      <c r="K47" s="35"/>
      <c r="L47" s="200" t="s">
        <v>32</v>
      </c>
    </row>
    <row r="48" spans="1:12" ht="42.75" customHeight="1" x14ac:dyDescent="0.2">
      <c r="A48" s="203" t="s">
        <v>52</v>
      </c>
      <c r="B48" s="204">
        <v>801</v>
      </c>
      <c r="C48" s="204">
        <v>80120</v>
      </c>
      <c r="D48" s="205">
        <v>6050</v>
      </c>
      <c r="E48" s="206" t="s">
        <v>195</v>
      </c>
      <c r="F48" s="66">
        <v>57200</v>
      </c>
      <c r="G48" s="66">
        <v>57200</v>
      </c>
      <c r="H48" s="66">
        <v>57200</v>
      </c>
      <c r="I48" s="40"/>
      <c r="J48" s="198"/>
      <c r="K48" s="35"/>
      <c r="L48" s="200" t="s">
        <v>196</v>
      </c>
    </row>
    <row r="49" spans="1:12" ht="29.25" customHeight="1" x14ac:dyDescent="0.2">
      <c r="A49" s="203" t="s">
        <v>53</v>
      </c>
      <c r="B49" s="204">
        <v>801</v>
      </c>
      <c r="C49" s="204">
        <v>80120</v>
      </c>
      <c r="D49" s="205">
        <v>6050</v>
      </c>
      <c r="E49" s="206" t="s">
        <v>203</v>
      </c>
      <c r="F49" s="66">
        <v>86600</v>
      </c>
      <c r="G49" s="66">
        <v>86600</v>
      </c>
      <c r="H49" s="66">
        <v>86600</v>
      </c>
      <c r="I49" s="40"/>
      <c r="J49" s="198"/>
      <c r="K49" s="35"/>
      <c r="L49" s="200" t="s">
        <v>196</v>
      </c>
    </row>
    <row r="50" spans="1:12" ht="42" customHeight="1" x14ac:dyDescent="0.2">
      <c r="A50" s="176" t="s">
        <v>51</v>
      </c>
      <c r="B50" s="177">
        <v>801</v>
      </c>
      <c r="C50" s="177">
        <v>80120</v>
      </c>
      <c r="D50" s="74" t="s">
        <v>44</v>
      </c>
      <c r="E50" s="138" t="s">
        <v>146</v>
      </c>
      <c r="F50" s="75">
        <v>6614492</v>
      </c>
      <c r="G50" s="75">
        <v>4719479.99</v>
      </c>
      <c r="H50" s="75">
        <v>75000</v>
      </c>
      <c r="I50" s="45"/>
      <c r="J50" s="187" t="s">
        <v>165</v>
      </c>
      <c r="K50" s="29"/>
      <c r="L50" s="15" t="s">
        <v>32</v>
      </c>
    </row>
    <row r="51" spans="1:12" ht="39" customHeight="1" x14ac:dyDescent="0.2">
      <c r="A51" s="196" t="s">
        <v>93</v>
      </c>
      <c r="B51" s="197">
        <v>801</v>
      </c>
      <c r="C51" s="197">
        <v>80134</v>
      </c>
      <c r="D51" s="74">
        <v>6050</v>
      </c>
      <c r="E51" s="138" t="s">
        <v>178</v>
      </c>
      <c r="F51" s="75">
        <v>74000</v>
      </c>
      <c r="G51" s="75">
        <v>74000</v>
      </c>
      <c r="H51" s="75">
        <v>74000</v>
      </c>
      <c r="I51" s="45"/>
      <c r="J51" s="187"/>
      <c r="K51" s="29"/>
      <c r="L51" s="15" t="s">
        <v>179</v>
      </c>
    </row>
    <row r="52" spans="1:12" ht="23.45" customHeight="1" x14ac:dyDescent="0.2">
      <c r="A52" s="224" t="s">
        <v>34</v>
      </c>
      <c r="B52" s="225"/>
      <c r="C52" s="225"/>
      <c r="D52" s="225"/>
      <c r="E52" s="225"/>
      <c r="F52" s="75">
        <f>SUM(F44:F51)</f>
        <v>7308292</v>
      </c>
      <c r="G52" s="75">
        <f>SUM(G44:G51)</f>
        <v>5413279.9900000002</v>
      </c>
      <c r="H52" s="75">
        <f>SUM(H44:H51)</f>
        <v>768800</v>
      </c>
      <c r="I52" s="45"/>
      <c r="J52" s="123">
        <v>4644479.99</v>
      </c>
      <c r="K52" s="29"/>
      <c r="L52" s="124"/>
    </row>
    <row r="53" spans="1:12" ht="30" customHeight="1" x14ac:dyDescent="0.2">
      <c r="A53" s="130" t="s">
        <v>54</v>
      </c>
      <c r="B53" s="131">
        <v>801</v>
      </c>
      <c r="C53" s="131">
        <v>80102</v>
      </c>
      <c r="D53" s="131">
        <v>6060</v>
      </c>
      <c r="E53" s="138" t="s">
        <v>117</v>
      </c>
      <c r="F53" s="75">
        <v>500000</v>
      </c>
      <c r="G53" s="75">
        <v>500000</v>
      </c>
      <c r="H53" s="75">
        <v>500000</v>
      </c>
      <c r="I53" s="45"/>
      <c r="J53" s="46"/>
      <c r="K53" s="29"/>
      <c r="L53" s="174" t="s">
        <v>116</v>
      </c>
    </row>
    <row r="54" spans="1:12" ht="23.45" customHeight="1" thickBot="1" x14ac:dyDescent="0.25">
      <c r="A54" s="221" t="s">
        <v>38</v>
      </c>
      <c r="B54" s="222"/>
      <c r="C54" s="222"/>
      <c r="D54" s="222"/>
      <c r="E54" s="223"/>
      <c r="F54" s="68">
        <f>SUM(F53:F53)</f>
        <v>500000</v>
      </c>
      <c r="G54" s="68">
        <f>SUM(G53:G53)</f>
        <v>500000</v>
      </c>
      <c r="H54" s="68">
        <f>SUM(H53:H53)</f>
        <v>500000</v>
      </c>
      <c r="I54" s="42"/>
      <c r="J54" s="171"/>
      <c r="K54" s="41"/>
      <c r="L54" s="113"/>
    </row>
    <row r="55" spans="1:12" ht="23.45" customHeight="1" thickBot="1" x14ac:dyDescent="0.25">
      <c r="A55" s="211" t="s">
        <v>33</v>
      </c>
      <c r="B55" s="212"/>
      <c r="C55" s="212"/>
      <c r="D55" s="212"/>
      <c r="E55" s="213"/>
      <c r="F55" s="69">
        <f>SUM(F52,F54)</f>
        <v>7808292</v>
      </c>
      <c r="G55" s="69">
        <f>SUM(G52,G54)</f>
        <v>5913279.9900000002</v>
      </c>
      <c r="H55" s="69">
        <f>SUM(H52,H54)</f>
        <v>1268800</v>
      </c>
      <c r="I55" s="100"/>
      <c r="J55" s="110">
        <f>SUM(J52,J54)</f>
        <v>4644479.99</v>
      </c>
      <c r="K55" s="38"/>
      <c r="L55" s="17"/>
    </row>
    <row r="56" spans="1:12" ht="30.75" customHeight="1" x14ac:dyDescent="0.2">
      <c r="A56" s="106" t="s">
        <v>55</v>
      </c>
      <c r="B56" s="94">
        <v>851</v>
      </c>
      <c r="C56" s="94">
        <v>85111</v>
      </c>
      <c r="D56" s="94">
        <v>6220</v>
      </c>
      <c r="E56" s="144" t="s">
        <v>70</v>
      </c>
      <c r="F56" s="95">
        <v>4410254</v>
      </c>
      <c r="G56" s="95">
        <v>579057</v>
      </c>
      <c r="H56" s="95">
        <v>579057</v>
      </c>
      <c r="I56" s="161"/>
      <c r="J56" s="164"/>
      <c r="K56" s="98"/>
      <c r="L56" s="65" t="s">
        <v>32</v>
      </c>
    </row>
    <row r="57" spans="1:12" ht="36" customHeight="1" x14ac:dyDescent="0.2">
      <c r="A57" s="130" t="s">
        <v>56</v>
      </c>
      <c r="B57" s="131">
        <v>851</v>
      </c>
      <c r="C57" s="131">
        <v>85111</v>
      </c>
      <c r="D57" s="74">
        <v>6220</v>
      </c>
      <c r="E57" s="138" t="s">
        <v>118</v>
      </c>
      <c r="F57" s="75">
        <v>24300</v>
      </c>
      <c r="G57" s="75">
        <v>24300</v>
      </c>
      <c r="H57" s="75">
        <v>24300</v>
      </c>
      <c r="I57" s="45"/>
      <c r="J57" s="163"/>
      <c r="K57" s="29"/>
      <c r="L57" s="26" t="s">
        <v>32</v>
      </c>
    </row>
    <row r="58" spans="1:12" ht="31.5" customHeight="1" x14ac:dyDescent="0.2">
      <c r="A58" s="194" t="s">
        <v>88</v>
      </c>
      <c r="B58" s="195">
        <v>851</v>
      </c>
      <c r="C58" s="195">
        <v>85111</v>
      </c>
      <c r="D58" s="195">
        <v>6220</v>
      </c>
      <c r="E58" s="193" t="s">
        <v>119</v>
      </c>
      <c r="F58" s="66">
        <v>48600</v>
      </c>
      <c r="G58" s="66">
        <v>48600</v>
      </c>
      <c r="H58" s="66">
        <v>48600</v>
      </c>
      <c r="I58" s="40"/>
      <c r="J58" s="49"/>
      <c r="K58" s="35"/>
      <c r="L58" s="191" t="s">
        <v>32</v>
      </c>
    </row>
    <row r="59" spans="1:12" ht="30" customHeight="1" x14ac:dyDescent="0.2">
      <c r="A59" s="196" t="s">
        <v>89</v>
      </c>
      <c r="B59" s="197">
        <v>851</v>
      </c>
      <c r="C59" s="197">
        <v>85111</v>
      </c>
      <c r="D59" s="197">
        <v>6220</v>
      </c>
      <c r="E59" s="138" t="s">
        <v>120</v>
      </c>
      <c r="F59" s="75">
        <v>203050</v>
      </c>
      <c r="G59" s="75">
        <v>203050</v>
      </c>
      <c r="H59" s="75">
        <v>203050</v>
      </c>
      <c r="I59" s="45"/>
      <c r="J59" s="46"/>
      <c r="K59" s="29"/>
      <c r="L59" s="15" t="s">
        <v>32</v>
      </c>
    </row>
    <row r="60" spans="1:12" ht="42.75" customHeight="1" x14ac:dyDescent="0.2">
      <c r="A60" s="72" t="s">
        <v>90</v>
      </c>
      <c r="B60" s="73">
        <v>851</v>
      </c>
      <c r="C60" s="73">
        <v>85111</v>
      </c>
      <c r="D60" s="73">
        <v>6220</v>
      </c>
      <c r="E60" s="138" t="s">
        <v>121</v>
      </c>
      <c r="F60" s="75">
        <v>1700805</v>
      </c>
      <c r="G60" s="75">
        <v>1700805</v>
      </c>
      <c r="H60" s="75">
        <v>1700805</v>
      </c>
      <c r="I60" s="45"/>
      <c r="J60" s="46"/>
      <c r="K60" s="29"/>
      <c r="L60" s="15" t="s">
        <v>32</v>
      </c>
    </row>
    <row r="61" spans="1:12" ht="33.75" customHeight="1" x14ac:dyDescent="0.2">
      <c r="A61" s="201" t="s">
        <v>91</v>
      </c>
      <c r="B61" s="202">
        <v>851</v>
      </c>
      <c r="C61" s="202">
        <v>85111</v>
      </c>
      <c r="D61" s="202">
        <v>6220</v>
      </c>
      <c r="E61" s="138" t="s">
        <v>190</v>
      </c>
      <c r="F61" s="75">
        <v>58145</v>
      </c>
      <c r="G61" s="75">
        <v>58145</v>
      </c>
      <c r="H61" s="75">
        <v>58145</v>
      </c>
      <c r="I61" s="45"/>
      <c r="J61" s="46"/>
      <c r="K61" s="29"/>
      <c r="L61" s="15" t="s">
        <v>32</v>
      </c>
    </row>
    <row r="62" spans="1:12" ht="30.75" customHeight="1" x14ac:dyDescent="0.2">
      <c r="A62" s="201" t="s">
        <v>94</v>
      </c>
      <c r="B62" s="202">
        <v>851</v>
      </c>
      <c r="C62" s="202">
        <v>85111</v>
      </c>
      <c r="D62" s="202">
        <v>6220</v>
      </c>
      <c r="E62" s="138" t="s">
        <v>191</v>
      </c>
      <c r="F62" s="75">
        <v>139580</v>
      </c>
      <c r="G62" s="75">
        <v>139580</v>
      </c>
      <c r="H62" s="75">
        <v>139580</v>
      </c>
      <c r="I62" s="45"/>
      <c r="J62" s="46"/>
      <c r="K62" s="29"/>
      <c r="L62" s="15" t="s">
        <v>32</v>
      </c>
    </row>
    <row r="63" spans="1:12" ht="34.5" customHeight="1" thickBot="1" x14ac:dyDescent="0.25">
      <c r="A63" s="101" t="s">
        <v>154</v>
      </c>
      <c r="B63" s="102">
        <v>851</v>
      </c>
      <c r="C63" s="102">
        <v>85195</v>
      </c>
      <c r="D63" s="102">
        <v>6230</v>
      </c>
      <c r="E63" s="141" t="s">
        <v>169</v>
      </c>
      <c r="F63" s="68">
        <v>100000</v>
      </c>
      <c r="G63" s="68">
        <v>100000</v>
      </c>
      <c r="H63" s="68">
        <v>100000</v>
      </c>
      <c r="I63" s="42"/>
      <c r="J63" s="43"/>
      <c r="K63" s="41"/>
      <c r="L63" s="113" t="s">
        <v>32</v>
      </c>
    </row>
    <row r="64" spans="1:12" ht="23.45" customHeight="1" thickBot="1" x14ac:dyDescent="0.25">
      <c r="A64" s="211" t="s">
        <v>45</v>
      </c>
      <c r="B64" s="212"/>
      <c r="C64" s="212"/>
      <c r="D64" s="212"/>
      <c r="E64" s="213"/>
      <c r="F64" s="69">
        <f>SUM(F56:F63)</f>
        <v>6684734</v>
      </c>
      <c r="G64" s="69">
        <f>SUM(G56:G63)</f>
        <v>2853537</v>
      </c>
      <c r="H64" s="69">
        <f>SUM(H56:H63)</f>
        <v>2853537</v>
      </c>
      <c r="I64" s="39"/>
      <c r="J64" s="44"/>
      <c r="K64" s="38"/>
      <c r="L64" s="28"/>
    </row>
    <row r="65" spans="1:12" ht="32.25" customHeight="1" x14ac:dyDescent="0.2">
      <c r="A65" s="169" t="s">
        <v>155</v>
      </c>
      <c r="B65" s="94">
        <v>852</v>
      </c>
      <c r="C65" s="94">
        <v>85202</v>
      </c>
      <c r="D65" s="94">
        <v>6050</v>
      </c>
      <c r="E65" s="144" t="s">
        <v>140</v>
      </c>
      <c r="F65" s="95">
        <v>973531</v>
      </c>
      <c r="G65" s="95">
        <v>729420</v>
      </c>
      <c r="H65" s="95">
        <v>729420</v>
      </c>
      <c r="I65" s="143"/>
      <c r="J65" s="97"/>
      <c r="K65" s="98"/>
      <c r="L65" s="142" t="s">
        <v>123</v>
      </c>
    </row>
    <row r="66" spans="1:12" ht="30.75" customHeight="1" x14ac:dyDescent="0.2">
      <c r="A66" s="105" t="s">
        <v>156</v>
      </c>
      <c r="B66" s="82">
        <v>852</v>
      </c>
      <c r="C66" s="82">
        <v>85202</v>
      </c>
      <c r="D66" s="82">
        <v>6050</v>
      </c>
      <c r="E66" s="147" t="s">
        <v>122</v>
      </c>
      <c r="F66" s="111">
        <v>590000</v>
      </c>
      <c r="G66" s="111">
        <v>590000</v>
      </c>
      <c r="H66" s="111">
        <v>590000</v>
      </c>
      <c r="I66" s="112"/>
      <c r="J66" s="88"/>
      <c r="K66" s="89"/>
      <c r="L66" s="91" t="s">
        <v>123</v>
      </c>
    </row>
    <row r="67" spans="1:12" ht="32.25" customHeight="1" x14ac:dyDescent="0.2">
      <c r="A67" s="105" t="s">
        <v>157</v>
      </c>
      <c r="B67" s="82">
        <v>852</v>
      </c>
      <c r="C67" s="82">
        <v>85202</v>
      </c>
      <c r="D67" s="82">
        <v>6050</v>
      </c>
      <c r="E67" s="147" t="s">
        <v>124</v>
      </c>
      <c r="F67" s="111">
        <v>36018</v>
      </c>
      <c r="G67" s="111">
        <v>36018</v>
      </c>
      <c r="H67" s="111">
        <v>36018</v>
      </c>
      <c r="I67" s="112"/>
      <c r="J67" s="88"/>
      <c r="K67" s="89"/>
      <c r="L67" s="91" t="s">
        <v>123</v>
      </c>
    </row>
    <row r="68" spans="1:12" ht="71.25" customHeight="1" x14ac:dyDescent="0.2">
      <c r="A68" s="103" t="s">
        <v>158</v>
      </c>
      <c r="B68" s="83">
        <v>852</v>
      </c>
      <c r="C68" s="83">
        <v>85202</v>
      </c>
      <c r="D68" s="83">
        <v>6050</v>
      </c>
      <c r="E68" s="145" t="s">
        <v>125</v>
      </c>
      <c r="F68" s="84">
        <v>734400</v>
      </c>
      <c r="G68" s="84">
        <v>722400</v>
      </c>
      <c r="H68" s="84">
        <v>722400</v>
      </c>
      <c r="I68" s="85"/>
      <c r="J68" s="86"/>
      <c r="K68" s="87"/>
      <c r="L68" s="146" t="s">
        <v>74</v>
      </c>
    </row>
    <row r="69" spans="1:12" ht="44.25" customHeight="1" x14ac:dyDescent="0.2">
      <c r="A69" s="103" t="s">
        <v>159</v>
      </c>
      <c r="B69" s="83">
        <v>852</v>
      </c>
      <c r="C69" s="83">
        <v>85202</v>
      </c>
      <c r="D69" s="83">
        <v>6050</v>
      </c>
      <c r="E69" s="145" t="s">
        <v>126</v>
      </c>
      <c r="F69" s="84">
        <v>176000</v>
      </c>
      <c r="G69" s="84">
        <v>176000</v>
      </c>
      <c r="H69" s="84">
        <v>176000</v>
      </c>
      <c r="I69" s="85"/>
      <c r="J69" s="86"/>
      <c r="K69" s="87"/>
      <c r="L69" s="146" t="s">
        <v>74</v>
      </c>
    </row>
    <row r="70" spans="1:12" ht="31.5" customHeight="1" x14ac:dyDescent="0.2">
      <c r="A70" s="103" t="s">
        <v>160</v>
      </c>
      <c r="B70" s="83">
        <v>852</v>
      </c>
      <c r="C70" s="83">
        <v>85202</v>
      </c>
      <c r="D70" s="83">
        <v>6050</v>
      </c>
      <c r="E70" s="145" t="s">
        <v>127</v>
      </c>
      <c r="F70" s="84">
        <v>200000</v>
      </c>
      <c r="G70" s="84">
        <v>200000</v>
      </c>
      <c r="H70" s="84">
        <v>200000</v>
      </c>
      <c r="I70" s="85"/>
      <c r="J70" s="86"/>
      <c r="K70" s="87"/>
      <c r="L70" s="146" t="s">
        <v>128</v>
      </c>
    </row>
    <row r="71" spans="1:12" ht="30.75" customHeight="1" x14ac:dyDescent="0.2">
      <c r="A71" s="103" t="s">
        <v>161</v>
      </c>
      <c r="B71" s="83">
        <v>852</v>
      </c>
      <c r="C71" s="83">
        <v>85202</v>
      </c>
      <c r="D71" s="83">
        <v>6050</v>
      </c>
      <c r="E71" s="145" t="s">
        <v>129</v>
      </c>
      <c r="F71" s="84">
        <v>140000</v>
      </c>
      <c r="G71" s="84">
        <v>140000</v>
      </c>
      <c r="H71" s="84">
        <v>140000</v>
      </c>
      <c r="I71" s="85"/>
      <c r="J71" s="86"/>
      <c r="K71" s="87"/>
      <c r="L71" s="146" t="s">
        <v>128</v>
      </c>
    </row>
    <row r="72" spans="1:12" ht="23.45" customHeight="1" thickBot="1" x14ac:dyDescent="0.25">
      <c r="A72" s="214" t="s">
        <v>75</v>
      </c>
      <c r="B72" s="215"/>
      <c r="C72" s="215"/>
      <c r="D72" s="215"/>
      <c r="E72" s="216"/>
      <c r="F72" s="75">
        <f>SUM(F65:F71)</f>
        <v>2849949</v>
      </c>
      <c r="G72" s="75">
        <f>SUM(G65:G71)</f>
        <v>2593838</v>
      </c>
      <c r="H72" s="75">
        <f>SUM(H65:H71)</f>
        <v>2593838</v>
      </c>
      <c r="I72" s="90"/>
      <c r="J72" s="88"/>
      <c r="K72" s="89"/>
      <c r="L72" s="91"/>
    </row>
    <row r="73" spans="1:12" ht="21" customHeight="1" thickBot="1" x14ac:dyDescent="0.25">
      <c r="A73" s="240" t="s">
        <v>76</v>
      </c>
      <c r="B73" s="241"/>
      <c r="C73" s="241"/>
      <c r="D73" s="241"/>
      <c r="E73" s="241"/>
      <c r="F73" s="69">
        <f>F72</f>
        <v>2849949</v>
      </c>
      <c r="G73" s="69">
        <f>G72</f>
        <v>2593838</v>
      </c>
      <c r="H73" s="69">
        <f>H72</f>
        <v>2593838</v>
      </c>
      <c r="I73" s="93"/>
      <c r="J73" s="44"/>
      <c r="K73" s="38"/>
      <c r="L73" s="28"/>
    </row>
    <row r="74" spans="1:12" ht="52.5" customHeight="1" x14ac:dyDescent="0.2">
      <c r="A74" s="106" t="s">
        <v>162</v>
      </c>
      <c r="B74" s="94">
        <v>853</v>
      </c>
      <c r="C74" s="94">
        <v>85311</v>
      </c>
      <c r="D74" s="94">
        <v>6050</v>
      </c>
      <c r="E74" s="144" t="s">
        <v>197</v>
      </c>
      <c r="F74" s="95">
        <v>147600</v>
      </c>
      <c r="G74" s="95">
        <v>147600</v>
      </c>
      <c r="H74" s="95">
        <v>147600</v>
      </c>
      <c r="I74" s="96"/>
      <c r="J74" s="97"/>
      <c r="K74" s="98"/>
      <c r="L74" s="65" t="s">
        <v>32</v>
      </c>
    </row>
    <row r="75" spans="1:12" ht="57.75" customHeight="1" x14ac:dyDescent="0.2">
      <c r="A75" s="105" t="s">
        <v>163</v>
      </c>
      <c r="B75" s="82">
        <v>853</v>
      </c>
      <c r="C75" s="82">
        <v>85333</v>
      </c>
      <c r="D75" s="82">
        <v>6050</v>
      </c>
      <c r="E75" s="147" t="s">
        <v>130</v>
      </c>
      <c r="F75" s="111">
        <v>85000</v>
      </c>
      <c r="G75" s="111">
        <v>85000</v>
      </c>
      <c r="H75" s="111">
        <v>85000</v>
      </c>
      <c r="I75" s="115"/>
      <c r="J75" s="153"/>
      <c r="K75" s="89"/>
      <c r="L75" s="26" t="s">
        <v>92</v>
      </c>
    </row>
    <row r="76" spans="1:12" ht="26.25" customHeight="1" x14ac:dyDescent="0.2">
      <c r="A76" s="105" t="s">
        <v>173</v>
      </c>
      <c r="B76" s="82">
        <v>853</v>
      </c>
      <c r="C76" s="82">
        <v>85333</v>
      </c>
      <c r="D76" s="82">
        <v>6050</v>
      </c>
      <c r="E76" s="138" t="s">
        <v>132</v>
      </c>
      <c r="F76" s="111">
        <v>60000</v>
      </c>
      <c r="G76" s="111">
        <v>60000</v>
      </c>
      <c r="H76" s="111">
        <v>60000</v>
      </c>
      <c r="I76" s="115"/>
      <c r="J76" s="153"/>
      <c r="K76" s="89"/>
      <c r="L76" s="26" t="s">
        <v>92</v>
      </c>
    </row>
    <row r="77" spans="1:12" ht="30.75" customHeight="1" x14ac:dyDescent="0.2">
      <c r="A77" s="105" t="s">
        <v>181</v>
      </c>
      <c r="B77" s="82">
        <v>853</v>
      </c>
      <c r="C77" s="82">
        <v>85395</v>
      </c>
      <c r="D77" s="82">
        <v>6050</v>
      </c>
      <c r="E77" s="147" t="s">
        <v>131</v>
      </c>
      <c r="F77" s="84">
        <v>12054</v>
      </c>
      <c r="G77" s="84">
        <v>12054</v>
      </c>
      <c r="H77" s="84">
        <v>12054</v>
      </c>
      <c r="I77" s="99"/>
      <c r="J77" s="156"/>
      <c r="K77" s="87"/>
      <c r="L77" s="27" t="s">
        <v>78</v>
      </c>
    </row>
    <row r="78" spans="1:12" ht="20.25" customHeight="1" x14ac:dyDescent="0.2">
      <c r="A78" s="228" t="s">
        <v>77</v>
      </c>
      <c r="B78" s="229"/>
      <c r="C78" s="229"/>
      <c r="D78" s="229"/>
      <c r="E78" s="230"/>
      <c r="F78" s="84">
        <f>SUM(F74:F77)</f>
        <v>304654</v>
      </c>
      <c r="G78" s="84">
        <f>SUM(G74:G77)</f>
        <v>304654</v>
      </c>
      <c r="H78" s="84">
        <f>SUM(H74:H77)</f>
        <v>304654</v>
      </c>
      <c r="I78" s="99"/>
      <c r="J78" s="156"/>
      <c r="K78" s="87"/>
      <c r="L78" s="27"/>
    </row>
    <row r="79" spans="1:12" ht="21" customHeight="1" x14ac:dyDescent="0.2">
      <c r="A79" s="201" t="s">
        <v>182</v>
      </c>
      <c r="B79" s="202">
        <v>853</v>
      </c>
      <c r="C79" s="202">
        <v>85333</v>
      </c>
      <c r="D79" s="202">
        <v>6060</v>
      </c>
      <c r="E79" s="140" t="s">
        <v>198</v>
      </c>
      <c r="F79" s="111">
        <v>156000</v>
      </c>
      <c r="G79" s="111">
        <v>156000</v>
      </c>
      <c r="H79" s="111">
        <v>156000</v>
      </c>
      <c r="I79" s="115"/>
      <c r="J79" s="153"/>
      <c r="K79" s="89"/>
      <c r="L79" s="26" t="s">
        <v>92</v>
      </c>
    </row>
    <row r="80" spans="1:12" ht="32.25" customHeight="1" x14ac:dyDescent="0.2">
      <c r="A80" s="201" t="s">
        <v>183</v>
      </c>
      <c r="B80" s="202">
        <v>853</v>
      </c>
      <c r="C80" s="202">
        <v>85333</v>
      </c>
      <c r="D80" s="202">
        <v>6060</v>
      </c>
      <c r="E80" s="138" t="s">
        <v>133</v>
      </c>
      <c r="F80" s="111">
        <v>18000</v>
      </c>
      <c r="G80" s="111">
        <v>18000</v>
      </c>
      <c r="H80" s="111">
        <v>18000</v>
      </c>
      <c r="I80" s="115"/>
      <c r="J80" s="153"/>
      <c r="K80" s="89"/>
      <c r="L80" s="26" t="s">
        <v>92</v>
      </c>
    </row>
    <row r="81" spans="1:12" ht="19.5" customHeight="1" thickBot="1" x14ac:dyDescent="0.25">
      <c r="A81" s="221" t="s">
        <v>134</v>
      </c>
      <c r="B81" s="222"/>
      <c r="C81" s="222"/>
      <c r="D81" s="222"/>
      <c r="E81" s="223"/>
      <c r="F81" s="149">
        <f>SUM(F79:F80)</f>
        <v>174000</v>
      </c>
      <c r="G81" s="149">
        <f>SUM(G79:G80)</f>
        <v>174000</v>
      </c>
      <c r="H81" s="149">
        <f>SUM(H79:H80)</f>
        <v>174000</v>
      </c>
      <c r="I81" s="150"/>
      <c r="J81" s="154"/>
      <c r="K81" s="151"/>
      <c r="L81" s="152"/>
    </row>
    <row r="82" spans="1:12" ht="18.75" customHeight="1" thickBot="1" x14ac:dyDescent="0.25">
      <c r="A82" s="226" t="s">
        <v>79</v>
      </c>
      <c r="B82" s="227"/>
      <c r="C82" s="227"/>
      <c r="D82" s="227"/>
      <c r="E82" s="227"/>
      <c r="F82" s="69">
        <f>F78+F81</f>
        <v>478654</v>
      </c>
      <c r="G82" s="69">
        <f>G78+G81</f>
        <v>478654</v>
      </c>
      <c r="H82" s="69">
        <f>H78+H81</f>
        <v>478654</v>
      </c>
      <c r="I82" s="93"/>
      <c r="J82" s="155"/>
      <c r="K82" s="38"/>
      <c r="L82" s="28"/>
    </row>
    <row r="83" spans="1:12" ht="30" customHeight="1" x14ac:dyDescent="0.2">
      <c r="A83" s="106" t="s">
        <v>184</v>
      </c>
      <c r="B83" s="94">
        <v>854</v>
      </c>
      <c r="C83" s="94">
        <v>85410</v>
      </c>
      <c r="D83" s="94">
        <v>6050</v>
      </c>
      <c r="E83" s="144" t="s">
        <v>135</v>
      </c>
      <c r="F83" s="95">
        <v>200000</v>
      </c>
      <c r="G83" s="95">
        <v>200000</v>
      </c>
      <c r="H83" s="95">
        <v>200000</v>
      </c>
      <c r="I83" s="96"/>
      <c r="J83" s="148"/>
      <c r="K83" s="98"/>
      <c r="L83" s="142" t="s">
        <v>82</v>
      </c>
    </row>
    <row r="84" spans="1:12" ht="19.5" customHeight="1" thickBot="1" x14ac:dyDescent="0.25">
      <c r="A84" s="228" t="s">
        <v>136</v>
      </c>
      <c r="B84" s="229"/>
      <c r="C84" s="229"/>
      <c r="D84" s="229"/>
      <c r="E84" s="230"/>
      <c r="F84" s="149">
        <f t="shared" ref="F84:H85" si="0">SUM(F83)</f>
        <v>200000</v>
      </c>
      <c r="G84" s="149">
        <f t="shared" si="0"/>
        <v>200000</v>
      </c>
      <c r="H84" s="149">
        <f t="shared" si="0"/>
        <v>200000</v>
      </c>
      <c r="I84" s="150"/>
      <c r="J84" s="154"/>
      <c r="K84" s="151"/>
      <c r="L84" s="92"/>
    </row>
    <row r="85" spans="1:12" ht="19.5" customHeight="1" thickBot="1" x14ac:dyDescent="0.25">
      <c r="A85" s="226" t="s">
        <v>137</v>
      </c>
      <c r="B85" s="227"/>
      <c r="C85" s="227"/>
      <c r="D85" s="227"/>
      <c r="E85" s="227"/>
      <c r="F85" s="69">
        <f t="shared" si="0"/>
        <v>200000</v>
      </c>
      <c r="G85" s="69">
        <f t="shared" si="0"/>
        <v>200000</v>
      </c>
      <c r="H85" s="69">
        <f t="shared" si="0"/>
        <v>200000</v>
      </c>
      <c r="I85" s="93"/>
      <c r="J85" s="155"/>
      <c r="K85" s="38"/>
      <c r="L85" s="28"/>
    </row>
    <row r="86" spans="1:12" ht="53.25" customHeight="1" x14ac:dyDescent="0.2">
      <c r="A86" s="106" t="s">
        <v>185</v>
      </c>
      <c r="B86" s="94">
        <v>900</v>
      </c>
      <c r="C86" s="94">
        <v>90095</v>
      </c>
      <c r="D86" s="94">
        <v>6050</v>
      </c>
      <c r="E86" s="144" t="s">
        <v>194</v>
      </c>
      <c r="F86" s="95">
        <v>150000</v>
      </c>
      <c r="G86" s="95">
        <v>150000</v>
      </c>
      <c r="H86" s="95">
        <v>150000</v>
      </c>
      <c r="I86" s="96"/>
      <c r="J86" s="148"/>
      <c r="K86" s="98"/>
      <c r="L86" s="65" t="s">
        <v>32</v>
      </c>
    </row>
    <row r="87" spans="1:12" ht="81" customHeight="1" x14ac:dyDescent="0.2">
      <c r="A87" s="103" t="s">
        <v>186</v>
      </c>
      <c r="B87" s="83">
        <v>900</v>
      </c>
      <c r="C87" s="83">
        <v>90095</v>
      </c>
      <c r="D87" s="83">
        <v>6050</v>
      </c>
      <c r="E87" s="145" t="s">
        <v>187</v>
      </c>
      <c r="F87" s="84">
        <v>160000</v>
      </c>
      <c r="G87" s="84">
        <v>160000</v>
      </c>
      <c r="H87" s="84">
        <v>160000</v>
      </c>
      <c r="I87" s="99"/>
      <c r="J87" s="156"/>
      <c r="K87" s="87"/>
      <c r="L87" s="27" t="s">
        <v>32</v>
      </c>
    </row>
    <row r="88" spans="1:12" ht="42" customHeight="1" x14ac:dyDescent="0.2">
      <c r="A88" s="130" t="s">
        <v>192</v>
      </c>
      <c r="B88" s="131">
        <v>900</v>
      </c>
      <c r="C88" s="131">
        <v>90095</v>
      </c>
      <c r="D88" s="133" t="s">
        <v>44</v>
      </c>
      <c r="E88" s="133" t="s">
        <v>71</v>
      </c>
      <c r="F88" s="75">
        <v>2218782</v>
      </c>
      <c r="G88" s="75">
        <v>1027907</v>
      </c>
      <c r="H88" s="75">
        <v>36777</v>
      </c>
      <c r="I88" s="157"/>
      <c r="J88" s="158" t="s">
        <v>141</v>
      </c>
      <c r="K88" s="159"/>
      <c r="L88" s="15" t="s">
        <v>32</v>
      </c>
    </row>
    <row r="89" spans="1:12" ht="19.5" customHeight="1" thickBot="1" x14ac:dyDescent="0.25">
      <c r="A89" s="221" t="s">
        <v>73</v>
      </c>
      <c r="B89" s="222"/>
      <c r="C89" s="222"/>
      <c r="D89" s="222"/>
      <c r="E89" s="223"/>
      <c r="F89" s="68">
        <f>SUM(F86:F88)</f>
        <v>2528782</v>
      </c>
      <c r="G89" s="68">
        <f>SUM(G86:G88)</f>
        <v>1337907</v>
      </c>
      <c r="H89" s="68">
        <f>SUM(H86:H88)</f>
        <v>346777</v>
      </c>
      <c r="I89" s="42"/>
      <c r="J89" s="116">
        <v>991130</v>
      </c>
      <c r="K89" s="41"/>
      <c r="L89" s="92"/>
    </row>
    <row r="90" spans="1:12" ht="19.5" customHeight="1" thickBot="1" x14ac:dyDescent="0.25">
      <c r="A90" s="211" t="s">
        <v>72</v>
      </c>
      <c r="B90" s="212"/>
      <c r="C90" s="212"/>
      <c r="D90" s="212"/>
      <c r="E90" s="213"/>
      <c r="F90" s="69">
        <f t="shared" ref="F90" si="1">SUM(F89)</f>
        <v>2528782</v>
      </c>
      <c r="G90" s="69">
        <f>SUM(G89)</f>
        <v>1337907</v>
      </c>
      <c r="H90" s="69">
        <f>SUM(H89)</f>
        <v>346777</v>
      </c>
      <c r="I90" s="39"/>
      <c r="J90" s="100">
        <f>SUM(J89)</f>
        <v>991130</v>
      </c>
      <c r="K90" s="38"/>
      <c r="L90" s="13"/>
    </row>
    <row r="91" spans="1:12" ht="45" customHeight="1" x14ac:dyDescent="0.2">
      <c r="A91" s="106" t="s">
        <v>193</v>
      </c>
      <c r="B91" s="94">
        <v>921</v>
      </c>
      <c r="C91" s="94">
        <v>92113</v>
      </c>
      <c r="D91" s="94">
        <v>6220</v>
      </c>
      <c r="E91" s="144" t="s">
        <v>138</v>
      </c>
      <c r="F91" s="95">
        <v>40000</v>
      </c>
      <c r="G91" s="95">
        <v>40000</v>
      </c>
      <c r="H91" s="95">
        <v>40000</v>
      </c>
      <c r="I91" s="143"/>
      <c r="J91" s="161"/>
      <c r="K91" s="98"/>
      <c r="L91" s="65" t="s">
        <v>32</v>
      </c>
    </row>
    <row r="92" spans="1:12" ht="35.25" customHeight="1" x14ac:dyDescent="0.2">
      <c r="A92" s="105" t="s">
        <v>199</v>
      </c>
      <c r="B92" s="82">
        <v>921</v>
      </c>
      <c r="C92" s="82">
        <v>92113</v>
      </c>
      <c r="D92" s="82">
        <v>6220</v>
      </c>
      <c r="E92" s="147" t="s">
        <v>139</v>
      </c>
      <c r="F92" s="111">
        <v>66000</v>
      </c>
      <c r="G92" s="111">
        <v>66000</v>
      </c>
      <c r="H92" s="111">
        <v>66000</v>
      </c>
      <c r="I92" s="112"/>
      <c r="J92" s="162"/>
      <c r="K92" s="89"/>
      <c r="L92" s="26" t="s">
        <v>32</v>
      </c>
    </row>
    <row r="93" spans="1:12" ht="32.25" customHeight="1" x14ac:dyDescent="0.2">
      <c r="A93" s="105" t="s">
        <v>200</v>
      </c>
      <c r="B93" s="82">
        <v>921</v>
      </c>
      <c r="C93" s="82">
        <v>92113</v>
      </c>
      <c r="D93" s="82">
        <v>6050</v>
      </c>
      <c r="E93" s="147" t="s">
        <v>188</v>
      </c>
      <c r="F93" s="111">
        <v>355000</v>
      </c>
      <c r="G93" s="111">
        <v>355000</v>
      </c>
      <c r="H93" s="111">
        <v>355000</v>
      </c>
      <c r="I93" s="112"/>
      <c r="J93" s="162"/>
      <c r="K93" s="89"/>
      <c r="L93" s="26" t="s">
        <v>32</v>
      </c>
    </row>
    <row r="94" spans="1:12" ht="33" customHeight="1" x14ac:dyDescent="0.2">
      <c r="A94" s="105" t="s">
        <v>201</v>
      </c>
      <c r="B94" s="82">
        <v>921</v>
      </c>
      <c r="C94" s="82">
        <v>92120</v>
      </c>
      <c r="D94" s="82">
        <v>6570</v>
      </c>
      <c r="E94" s="147" t="s">
        <v>145</v>
      </c>
      <c r="F94" s="111">
        <v>992674.3</v>
      </c>
      <c r="G94" s="111">
        <v>972820.81</v>
      </c>
      <c r="H94" s="111"/>
      <c r="I94" s="112"/>
      <c r="J94" s="165" t="s">
        <v>149</v>
      </c>
      <c r="K94" s="89"/>
      <c r="L94" s="26" t="s">
        <v>32</v>
      </c>
    </row>
    <row r="95" spans="1:12" ht="34.5" customHeight="1" x14ac:dyDescent="0.2">
      <c r="A95" s="105" t="s">
        <v>202</v>
      </c>
      <c r="B95" s="82">
        <v>921</v>
      </c>
      <c r="C95" s="82">
        <v>92120</v>
      </c>
      <c r="D95" s="82">
        <v>6570</v>
      </c>
      <c r="E95" s="147" t="s">
        <v>150</v>
      </c>
      <c r="F95" s="172">
        <v>399000</v>
      </c>
      <c r="G95" s="111">
        <v>203490</v>
      </c>
      <c r="H95" s="111">
        <v>7980</v>
      </c>
      <c r="I95" s="112"/>
      <c r="J95" s="165" t="s">
        <v>180</v>
      </c>
      <c r="K95" s="89"/>
      <c r="L95" s="26" t="s">
        <v>32</v>
      </c>
    </row>
    <row r="96" spans="1:12" ht="32.25" customHeight="1" x14ac:dyDescent="0.2">
      <c r="A96" s="105" t="s">
        <v>204</v>
      </c>
      <c r="B96" s="82">
        <v>921</v>
      </c>
      <c r="C96" s="82">
        <v>92120</v>
      </c>
      <c r="D96" s="82">
        <v>6570</v>
      </c>
      <c r="E96" s="147" t="s">
        <v>151</v>
      </c>
      <c r="F96" s="172">
        <v>3500000</v>
      </c>
      <c r="G96" s="111">
        <v>3500000</v>
      </c>
      <c r="H96" s="111">
        <v>70000</v>
      </c>
      <c r="I96" s="112"/>
      <c r="J96" s="170" t="s">
        <v>152</v>
      </c>
      <c r="K96" s="89"/>
      <c r="L96" s="26" t="s">
        <v>32</v>
      </c>
    </row>
    <row r="97" spans="1:12" ht="23.45" customHeight="1" thickBot="1" x14ac:dyDescent="0.25">
      <c r="A97" s="221" t="s">
        <v>142</v>
      </c>
      <c r="B97" s="222"/>
      <c r="C97" s="222"/>
      <c r="D97" s="222"/>
      <c r="E97" s="223"/>
      <c r="F97" s="68">
        <f>SUM(F91:F96)</f>
        <v>5352674.3</v>
      </c>
      <c r="G97" s="68">
        <f>SUM(G91:G96)</f>
        <v>5137310.8100000005</v>
      </c>
      <c r="H97" s="68">
        <f>SUM(H91:H96)</f>
        <v>538980</v>
      </c>
      <c r="I97" s="42"/>
      <c r="J97" s="116">
        <v>4598330.8099999996</v>
      </c>
      <c r="K97" s="41"/>
      <c r="L97" s="160"/>
    </row>
    <row r="98" spans="1:12" ht="23.45" customHeight="1" thickBot="1" x14ac:dyDescent="0.25">
      <c r="A98" s="211" t="s">
        <v>153</v>
      </c>
      <c r="B98" s="212"/>
      <c r="C98" s="212"/>
      <c r="D98" s="212"/>
      <c r="E98" s="213"/>
      <c r="F98" s="104">
        <f>SUM(F97)</f>
        <v>5352674.3</v>
      </c>
      <c r="G98" s="104">
        <f>SUM(G97)</f>
        <v>5137310.8100000005</v>
      </c>
      <c r="H98" s="104">
        <f>SUM(H97)</f>
        <v>538980</v>
      </c>
      <c r="I98" s="48"/>
      <c r="J98" s="166">
        <f>SUM(J97)</f>
        <v>4598330.8099999996</v>
      </c>
      <c r="K98" s="47"/>
      <c r="L98" s="167"/>
    </row>
    <row r="99" spans="1:12" ht="23.45" customHeight="1" thickBot="1" x14ac:dyDescent="0.25">
      <c r="A99" s="226" t="s">
        <v>31</v>
      </c>
      <c r="B99" s="227"/>
      <c r="C99" s="227"/>
      <c r="D99" s="227"/>
      <c r="E99" s="227"/>
      <c r="F99" s="108">
        <f>SUM(F31,F43,F55,F64,F73,F82,F85,F90,F98)</f>
        <v>147275779.72000003</v>
      </c>
      <c r="G99" s="107">
        <f>SUM(G31,G43,G55,G64,G73,G82,G85,G90,G98)</f>
        <v>77800457.790000007</v>
      </c>
      <c r="H99" s="108">
        <f>SUM(H31,H43,H55,H64,H73,H82,H85,H90,H98)</f>
        <v>44941509.189999998</v>
      </c>
      <c r="I99" s="50"/>
      <c r="J99" s="109">
        <f>SUM(J31,J43,J55,J64,J73,J82,J85,J90,J98)</f>
        <v>19739665.629999999</v>
      </c>
      <c r="K99" s="108">
        <f>SUM(K31,K43,K64)</f>
        <v>13119282.970000001</v>
      </c>
      <c r="L99" s="16"/>
    </row>
    <row r="100" spans="1:12" ht="3.75" customHeight="1" x14ac:dyDescent="0.2">
      <c r="A100" s="51"/>
      <c r="B100" s="51"/>
      <c r="C100" s="51"/>
      <c r="D100" s="51"/>
      <c r="E100" s="52"/>
      <c r="F100" s="53"/>
      <c r="G100" s="53"/>
      <c r="H100" s="53"/>
      <c r="I100" s="53"/>
      <c r="J100" s="54"/>
      <c r="K100" s="53"/>
      <c r="L100" s="12"/>
    </row>
    <row r="101" spans="1:12" hidden="1" x14ac:dyDescent="0.2"/>
    <row r="102" spans="1:12" ht="19.5" customHeight="1" x14ac:dyDescent="0.2">
      <c r="A102" s="1" t="s">
        <v>14</v>
      </c>
    </row>
    <row r="103" spans="1:12" x14ac:dyDescent="0.2">
      <c r="A103" s="1" t="s">
        <v>35</v>
      </c>
    </row>
    <row r="104" spans="1:12" x14ac:dyDescent="0.2">
      <c r="A104" s="1" t="s">
        <v>13</v>
      </c>
    </row>
    <row r="105" spans="1:12" x14ac:dyDescent="0.2">
      <c r="A105" s="239" t="s">
        <v>58</v>
      </c>
      <c r="B105" s="239"/>
      <c r="C105" s="239"/>
      <c r="D105" s="239"/>
      <c r="E105" s="239"/>
      <c r="F105" s="239"/>
      <c r="G105" s="239"/>
    </row>
    <row r="106" spans="1:12" x14ac:dyDescent="0.2">
      <c r="A106" s="239" t="s">
        <v>36</v>
      </c>
      <c r="B106" s="239"/>
      <c r="C106" s="239"/>
      <c r="D106" s="239"/>
      <c r="E106" s="239"/>
      <c r="F106" s="239"/>
      <c r="G106" s="239"/>
    </row>
    <row r="107" spans="1:12" x14ac:dyDescent="0.2">
      <c r="A107" s="1" t="s">
        <v>42</v>
      </c>
    </row>
    <row r="108" spans="1:12" ht="16.5" customHeight="1" x14ac:dyDescent="0.2">
      <c r="A108" s="1" t="s">
        <v>148</v>
      </c>
    </row>
    <row r="109" spans="1:12" ht="16.5" customHeight="1" x14ac:dyDescent="0.2">
      <c r="A109" s="1" t="s">
        <v>147</v>
      </c>
    </row>
    <row r="110" spans="1:12" x14ac:dyDescent="0.2">
      <c r="A110" s="7" t="s">
        <v>24</v>
      </c>
    </row>
  </sheetData>
  <mergeCells count="60">
    <mergeCell ref="H23:H24"/>
    <mergeCell ref="I23:I24"/>
    <mergeCell ref="J23:J24"/>
    <mergeCell ref="K23:K24"/>
    <mergeCell ref="L23:L24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H4:K4"/>
    <mergeCell ref="F3:F7"/>
    <mergeCell ref="H5:H7"/>
    <mergeCell ref="A106:G106"/>
    <mergeCell ref="A64:E64"/>
    <mergeCell ref="A89:E89"/>
    <mergeCell ref="A99:E99"/>
    <mergeCell ref="A90:E90"/>
    <mergeCell ref="A78:E78"/>
    <mergeCell ref="A82:E82"/>
    <mergeCell ref="A73:E73"/>
    <mergeCell ref="A97:E97"/>
    <mergeCell ref="A98:E98"/>
    <mergeCell ref="D16:D17"/>
    <mergeCell ref="E16:E17"/>
    <mergeCell ref="A105:G105"/>
    <mergeCell ref="A23:A24"/>
    <mergeCell ref="B23:B24"/>
    <mergeCell ref="C23:C24"/>
    <mergeCell ref="D23:D24"/>
    <mergeCell ref="E23:E24"/>
    <mergeCell ref="F23:F24"/>
    <mergeCell ref="G23:G24"/>
    <mergeCell ref="A42:E42"/>
    <mergeCell ref="A81:E81"/>
    <mergeCell ref="A84:E84"/>
    <mergeCell ref="A85:E85"/>
    <mergeCell ref="I16:I17"/>
    <mergeCell ref="L16:L17"/>
    <mergeCell ref="A55:E55"/>
    <mergeCell ref="A72:E72"/>
    <mergeCell ref="F16:F17"/>
    <mergeCell ref="G16:G17"/>
    <mergeCell ref="H16:H17"/>
    <mergeCell ref="A54:E54"/>
    <mergeCell ref="A52:E52"/>
    <mergeCell ref="A31:E31"/>
    <mergeCell ref="A43:E43"/>
    <mergeCell ref="A37:E37"/>
    <mergeCell ref="A30:E30"/>
    <mergeCell ref="A16:A17"/>
    <mergeCell ref="B16:B17"/>
    <mergeCell ref="C16:C17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tToHeight="4" orientation="landscape" useFirstPageNumber="1" r:id="rId1"/>
  <headerFooter alignWithMargins="0">
    <oddHeader xml:space="preserve">&amp;RZałącznik nr 4
do UCHWAŁY  Nr 
RADY POWIATU W RADOMIU
z dnia
Zmiany do Tabeli Nr 4 do UCHWAŁY BUDŻETOWEJ Nr  82/VIII/2024 z dnia 20 grudnia 2024 r.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2025-03-04T08:39:07Z</cp:lastPrinted>
  <dcterms:created xsi:type="dcterms:W3CDTF">1998-12-09T13:02:10Z</dcterms:created>
  <dcterms:modified xsi:type="dcterms:W3CDTF">2025-03-04T08:46:48Z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